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31f7ceaf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 Guide" sheetId="1" r:id="R448445b793514d03"/>
    <x:sheet xmlns:r="http://schemas.openxmlformats.org/officeDocument/2006/relationships" name="Products" sheetId="2" r:id="Re524a02623b04f3a"/>
    <x:sheet xmlns:r="http://schemas.openxmlformats.org/officeDocument/2006/relationships" name="Transactions" sheetId="3" r:id="R7e92940d6ca24dcc"/>
    <x:sheet xmlns:r="http://schemas.openxmlformats.org/officeDocument/2006/relationships" name="Summary" sheetId="4" r:id="Reb67e8703f1540d3"/>
    <x:sheet xmlns:r="http://schemas.openxmlformats.org/officeDocument/2006/relationships" name="Dashboard" sheetId="5" r:id="R671a590f3fad47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฿#,##0.00"/>
    <x:numFmt numFmtId="201" formatCode="dd/mm/yyyy"/>
    <x:numFmt numFmtId="202" formatCode="#,##0.00"/>
  </x:numFmts>
  <x:fonts count="11">
    <x:font>
      <x:sz val="11"/>
      <x:name val="Carlito"/>
    </x:font>
    <x:font>
      <x:sz val="10"/>
      <x:color rgb="FF243447"/>
      <x:name val="Aptos"/>
    </x:font>
    <x:font>
      <x:b/>
      <x:sz val="20"/>
      <x:color rgb="FFFFFFFF"/>
      <x:name val="Aptos Display"/>
    </x:font>
    <x:font>
      <x:i/>
      <x:sz val="10"/>
      <x:color rgb="FF0F766E"/>
      <x:name val="Aptos"/>
    </x:font>
    <x:font>
      <x:b/>
      <x:sz val="12"/>
      <x:color rgb="FFFFFFFF"/>
      <x:name val="Aptos Display"/>
    </x:font>
    <x:font>
      <x:sz val="10"/>
      <x:color rgb="FF8A5700"/>
      <x:name val="Aptos"/>
    </x:font>
    <x:font>
      <x:b/>
      <x:sz val="10"/>
      <x:color rgb="FFFFFFFF"/>
      <x:name val="Aptos"/>
    </x:font>
    <x:font>
      <x:sz val="10"/>
      <x:color rgb="FF2563EB"/>
      <x:name val="Aptos"/>
    </x:font>
    <x:font>
      <x:sz val="10"/>
      <x:color rgb="FF15803D"/>
      <x:name val="Aptos"/>
    </x:font>
    <x:font>
      <x:b/>
      <x:sz val="10"/>
      <x:color rgb="FF607284"/>
      <x:name val="Aptos"/>
    </x:font>
    <x:font>
      <x:b/>
      <x:sz val="18"/>
      <x:color rgb="FF17324D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0F766E"/>
      </x:patternFill>
    </x:fill>
    <x:fill>
      <x:patternFill patternType="solid">
        <x:fgColor rgb="FFFFF3D6"/>
      </x:patternFill>
    </x:fill>
    <x:fill>
      <x:patternFill patternType="solid">
        <x:fgColor rgb="FFE8F0FF"/>
      </x:patternFill>
    </x:fill>
    <x:fill>
      <x:patternFill patternType="solid">
        <x:fgColor rgb="FFE7F6EA"/>
      </x:patternFill>
    </x:fill>
    <x:fill>
      <x:patternFill patternType="solid">
        <x:fgColor rgb="FFF6F8FB"/>
      </x:patternFill>
    </x:fill>
  </x:fills>
  <x:borders count="25">
    <x:border/>
    <x:border>
      <x:left style="thin">
        <x:color rgb="FFF2C66D"/>
      </x:left>
      <x:top style="thin">
        <x:color rgb="FFF2C66D"/>
      </x:top>
    </x:border>
    <x:border>
      <x:top style="thin">
        <x:color rgb="FFF2C66D"/>
      </x:top>
    </x:border>
    <x:border>
      <x:right style="thin">
        <x:color rgb="FFF2C66D"/>
      </x:right>
      <x:top style="thin">
        <x:color rgb="FFF2C66D"/>
      </x:top>
    </x:border>
    <x:border>
      <x:left style="thin">
        <x:color rgb="FFF2C66D"/>
      </x:left>
    </x:border>
    <x:border>
      <x:right style="thin">
        <x:color rgb="FFF2C66D"/>
      </x:right>
    </x:border>
    <x:border>
      <x:left style="thin">
        <x:color rgb="FFF2C66D"/>
      </x:left>
      <x:bottom style="thin">
        <x:color rgb="FFF2C66D"/>
      </x:bottom>
    </x:border>
    <x:border>
      <x:bottom style="thin">
        <x:color rgb="FFF2C66D"/>
      </x:bottom>
    </x:border>
    <x:border>
      <x:right style="thin">
        <x:color rgb="FFF2C66D"/>
      </x:right>
      <x:bottom style="thin">
        <x:color rgb="FFF2C66D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bottom style="thin">
        <x:color rgb="FFD8E0E8"/>
      </x:bottom>
    </x:border>
    <x:border>
      <x:top style="thin">
        <x:color rgb="FFD8E0E8"/>
      </x:top>
      <x:bottom style="thin">
        <x:color rgb="FFD8E0E8"/>
      </x:bottom>
    </x:border>
    <x:border>
      <x:left style="thin">
        <x:color rgb="FFBFD0F5"/>
      </x:left>
      <x:right style="thin">
        <x:color rgb="FFBFD0F5"/>
      </x:right>
      <x:top style="thin">
        <x:color rgb="FFBFD0F5"/>
      </x:top>
      <x:bottom style="thin">
        <x:color rgb="FFBFD0F5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B8DEC2"/>
      </x:left>
      <x:right style="thin">
        <x:color rgb="FFB8DEC2"/>
      </x:right>
      <x:bottom style="thin">
        <x:color rgb="FFD8E0E8"/>
      </x:bottom>
    </x:border>
    <x:border>
      <x:left style="thin">
        <x:color rgb="FFB8DEC2"/>
      </x:left>
      <x:bottom style="thin">
        <x:color rgb="FFD8E0E8"/>
      </x:bottom>
    </x:border>
    <x:border>
      <x:left style="thin">
        <x:color rgb="FFB8DEC2"/>
      </x:left>
      <x:right style="thin">
        <x:color rgb="FFB8DEC2"/>
      </x:right>
      <x:top style="thin">
        <x:color rgb="FFD8E0E8"/>
      </x:top>
      <x:bottom style="thin">
        <x:color rgb="FFD8E0E8"/>
      </x:bottom>
    </x:border>
    <x:border>
      <x:left style="thin">
        <x:color rgb="FFB8DEC2"/>
      </x:left>
      <x:top style="thin">
        <x:color rgb="FFD8E0E8"/>
      </x:top>
      <x:bottom style="thin">
        <x:color rgb="FFD8E0E8"/>
      </x:bottom>
    </x:border>
    <x:border>
      <x:left style="thin">
        <x:color rgb="FFD8E0E8"/>
      </x:left>
      <x:top style="thin">
        <x:color rgb="FFD8E0E8"/>
      </x:top>
    </x:border>
    <x:border>
      <x:top style="thin">
        <x:color rgb="FFD8E0E8"/>
      </x:top>
    </x:border>
    <x:border>
      <x:right style="thin">
        <x:color rgb="FFD8E0E8"/>
      </x:right>
      <x:top style="thin">
        <x:color rgb="FFD8E0E8"/>
      </x:top>
    </x:border>
    <x:border>
      <x:left style="thin">
        <x:color rgb="FFD8E0E8"/>
      </x:left>
    </x:border>
    <x:border>
      <x:right style="thin">
        <x:color rgb="FFD8E0E8"/>
      </x:right>
    </x:border>
    <x:border>
      <x:left style="thin">
        <x:color rgb="FFD8E0E8"/>
      </x:left>
      <x:bottom style="thin">
        <x:color rgb="FFD8E0E8"/>
      </x:bottom>
    </x:border>
    <x:border>
      <x:right style="thin">
        <x:color rgb="FFD8E0E8"/>
      </x:right>
      <x:bottom style="thin">
        <x:color rgb="FFD8E0E8"/>
      </x:bottom>
    </x:border>
  </x:borders>
  <x:cellStyleXfs count="1">
    <x:xf numFmtId="0" fontId="0" fillId="0" borderId="0"/>
  </x:cellStyleXfs>
  <x:cellXfs count="1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8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7" fillId="6" borderId="10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0" fontId="7" fillId="6" borderId="12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7" borderId="11" xfId="0" applyNumberFormat="1" applyFont="1" applyFill="1" applyBorder="1" applyAlignment="1">
      <x:alignment vertical="center"/>
    </x:xf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3" xfId="0" applyNumberFormat="1" applyFont="1" applyFill="1" applyBorder="1" applyAlignment="1">
      <x:alignment vertical="center"/>
    </x:xf>
    <x:xf numFmtId="200" fontId="7" fillId="6" borderId="12" xfId="0" applyNumberFormat="1" applyFont="1" applyFill="1" applyBorder="1" applyAlignment="1">
      <x:alignment vertical="center"/>
    </x:xf>
    <x:xf numFmtId="200" fontId="8" fillId="7" borderId="13" xfId="0" applyNumberFormat="1" applyFont="1" applyFill="1" applyBorder="1" applyAlignment="1">
      <x:alignment vertical="center"/>
    </x:xf>
    <x:xf numFmtId="201" fontId="7" fillId="6" borderId="12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17" xfId="0" applyNumberFormat="1" applyFont="1" applyFill="1" applyBorder="1"/>
    <x:xf numFmtId="0" fontId="8" fillId="7" borderId="14" xfId="0" applyNumberFormat="1" applyFont="1" applyFill="1" applyBorder="1" applyAlignment="1">
      <x:alignment vertical="center"/>
    </x:xf>
    <x:xf numFmtId="0" fontId="8" fillId="7" borderId="15" xfId="0" applyNumberFormat="1" applyFont="1" applyFill="1" applyBorder="1" applyAlignment="1">
      <x:alignment vertical="center"/>
    </x:xf>
    <x:xf numFmtId="0" fontId="8" fillId="7" borderId="16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202" fontId="8" fillId="7" borderId="14" xfId="0" applyNumberFormat="1" applyFont="1" applyFill="1" applyBorder="1" applyAlignment="1">
      <x:alignment vertical="center"/>
    </x:xf>
    <x:xf numFmtId="202" fontId="8" fillId="7" borderId="16" xfId="0" applyNumberFormat="1" applyFont="1" applyFill="1" applyBorder="1" applyAlignment="1">
      <x:alignment vertical="center"/>
    </x:xf>
    <x:xf numFmtId="202" fontId="8" fillId="7" borderId="15" xfId="0" applyNumberFormat="1" applyFont="1" applyFill="1" applyBorder="1" applyAlignment="1">
      <x:alignment vertical="center"/>
    </x:xf>
    <x:xf numFmtId="202" fontId="8" fillId="7" borderId="17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/>
    <x:xf numFmtId="0" fontId="1" fillId="8" borderId="18" xfId="0" applyNumberFormat="1" applyFont="1" applyFill="1" applyBorder="1"/>
    <x:xf numFmtId="0" fontId="1" fillId="8" borderId="19" xfId="0" applyNumberFormat="1" applyFont="1" applyFill="1" applyBorder="1"/>
    <x:xf numFmtId="0" fontId="1" fillId="8" borderId="20" xfId="0" applyNumberFormat="1" applyFont="1" applyFill="1" applyBorder="1"/>
    <x:xf numFmtId="0" fontId="1" fillId="8" borderId="21" xfId="0" applyNumberFormat="1" applyFont="1" applyFill="1" applyBorder="1"/>
    <x:xf numFmtId="0" fontId="1" fillId="8" borderId="22" xfId="0" applyNumberFormat="1" applyFont="1" applyFill="1" applyBorder="1"/>
    <x:xf numFmtId="0" fontId="1" fillId="8" borderId="23" xfId="0" applyNumberFormat="1" applyFont="1" applyFill="1" applyBorder="1"/>
    <x:xf numFmtId="0" fontId="1" fillId="8" borderId="10" xfId="0" applyNumberFormat="1" applyFont="1" applyFill="1" applyBorder="1"/>
    <x:xf numFmtId="0" fontId="1" fillId="8" borderId="24" xfId="0" applyNumberFormat="1" applyFont="1" applyFill="1" applyBorder="1"/>
    <x:xf numFmtId="0" fontId="1" fillId="8" borderId="18" xfId="0" applyNumberFormat="1" applyFont="1" applyFill="1" applyBorder="1" applyAlignment="1">
      <x:alignment horizontal="center"/>
    </x:xf>
    <x:xf numFmtId="0" fontId="1" fillId="8" borderId="19" xfId="0" applyNumberFormat="1" applyFont="1" applyFill="1" applyBorder="1" applyAlignment="1">
      <x:alignment horizontal="center"/>
    </x:xf>
    <x:xf numFmtId="0" fontId="1" fillId="8" borderId="20" xfId="0" applyNumberFormat="1" applyFont="1" applyFill="1" applyBorder="1" applyAlignment="1">
      <x:alignment horizontal="center"/>
    </x:xf>
    <x:xf numFmtId="0" fontId="1" fillId="8" borderId="21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/>
    </x:xf>
    <x:xf numFmtId="0" fontId="1" fillId="8" borderId="22" xfId="0" applyNumberFormat="1" applyFont="1" applyFill="1" applyBorder="1" applyAlignment="1">
      <x:alignment horizontal="center"/>
    </x:xf>
    <x:xf numFmtId="0" fontId="1" fillId="8" borderId="23" xfId="0" applyNumberFormat="1" applyFont="1" applyFill="1" applyBorder="1" applyAlignment="1">
      <x:alignment horizontal="center"/>
    </x:xf>
    <x:xf numFmtId="0" fontId="1" fillId="8" borderId="10" xfId="0" applyNumberFormat="1" applyFont="1" applyFill="1" applyBorder="1" applyAlignment="1">
      <x:alignment horizontal="center"/>
    </x:xf>
    <x:xf numFmtId="0" fontId="1" fillId="8" borderId="24" xfId="0" applyNumberFormat="1" applyFont="1" applyFill="1" applyBorder="1" applyAlignment="1">
      <x:alignment horizontal="center"/>
    </x:xf>
    <x:xf numFmtId="0" fontId="1" fillId="8" borderId="18" xfId="0" applyNumberFormat="1" applyFont="1" applyFill="1" applyBorder="1" applyAlignment="1">
      <x:alignment horizontal="center" vertical="center"/>
    </x:xf>
    <x:xf numFmtId="0" fontId="1" fillId="8" borderId="19" xfId="0" applyNumberFormat="1" applyFont="1" applyFill="1" applyBorder="1" applyAlignment="1">
      <x:alignment horizontal="center" vertical="center"/>
    </x:xf>
    <x:xf numFmtId="0" fontId="1" fillId="8" borderId="20" xfId="0" applyNumberFormat="1" applyFont="1" applyFill="1" applyBorder="1" applyAlignment="1">
      <x:alignment horizontal="center" vertical="center"/>
    </x:xf>
    <x:xf numFmtId="0" fontId="1" fillId="8" borderId="21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1" fillId="8" borderId="22" xfId="0" applyNumberFormat="1" applyFont="1" applyFill="1" applyBorder="1" applyAlignment="1">
      <x:alignment horizontal="center" vertical="center"/>
    </x:xf>
    <x:xf numFmtId="0" fontId="1" fillId="8" borderId="23" xfId="0" applyNumberFormat="1" applyFont="1" applyFill="1" applyBorder="1" applyAlignment="1">
      <x:alignment horizontal="center" vertical="center"/>
    </x:xf>
    <x:xf numFmtId="0" fontId="1" fillId="8" borderId="10" xfId="0" applyNumberFormat="1" applyFont="1" applyFill="1" applyBorder="1" applyAlignment="1">
      <x:alignment horizontal="center" vertical="center"/>
    </x:xf>
    <x:xf numFmtId="0" fontId="1" fillId="8" borderId="24" xfId="0" applyNumberFormat="1" applyFont="1" applyFill="1" applyBorder="1" applyAlignment="1">
      <x:alignment horizontal="center" vertical="center"/>
    </x:xf>
    <x:xf numFmtId="0" fontId="9" fillId="8" borderId="18" xfId="0" applyNumberFormat="1" applyFont="1" applyFill="1" applyBorder="1" applyAlignment="1">
      <x:alignment horizontal="center" vertical="center"/>
    </x:xf>
    <x:xf numFmtId="0" fontId="9" fillId="8" borderId="19" xfId="0" applyNumberFormat="1" applyFont="1" applyFill="1" applyBorder="1" applyAlignment="1">
      <x:alignment horizontal="center" vertical="center"/>
    </x:xf>
    <x:xf numFmtId="0" fontId="9" fillId="8" borderId="20" xfId="0" applyNumberFormat="1" applyFont="1" applyFill="1" applyBorder="1" applyAlignment="1">
      <x:alignment horizontal="center" vertical="center"/>
    </x:xf>
    <x:xf numFmtId="0" fontId="10" fillId="8" borderId="21" xfId="0" applyNumberFormat="1" applyFont="1" applyFill="1" applyBorder="1" applyAlignment="1">
      <x:alignment horizontal="center" vertic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10" fillId="8" borderId="22" xfId="0" applyNumberFormat="1" applyFont="1" applyFill="1" applyBorder="1" applyAlignment="1">
      <x:alignment horizontal="center" vertical="center"/>
    </x:xf>
    <x:xf numFmtId="0" fontId="10" fillId="8" borderId="23" xfId="0" applyNumberFormat="1" applyFont="1" applyFill="1" applyBorder="1" applyAlignment="1">
      <x:alignment horizontal="center" vertical="center"/>
    </x:xf>
    <x:xf numFmtId="0" fontId="10" fillId="8" borderId="10" xfId="0" applyNumberFormat="1" applyFont="1" applyFill="1" applyBorder="1" applyAlignment="1">
      <x:alignment horizontal="center" vertical="center"/>
    </x:xf>
    <x:xf numFmtId="0" fontId="10" fillId="8" borderId="24" xfId="0" applyNumberFormat="1" applyFont="1" applyFill="1" applyBorder="1" applyAlignment="1">
      <x:alignment horizontal="center" vertical="center"/>
    </x:xf>
    <x:xf numFmtId="200" fontId="10" fillId="8" borderId="2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22" xfId="0" applyNumberFormat="1" applyFont="1" applyFill="1" applyBorder="1" applyAlignment="1">
      <x:alignment horizontal="center" vertical="center"/>
    </x:xf>
    <x:xf numFmtId="200" fontId="10" fillId="8" borderId="23" xfId="0" applyNumberFormat="1" applyFont="1" applyFill="1" applyBorder="1" applyAlignment="1">
      <x:alignment horizontal="center" vertical="center"/>
    </x:xf>
    <x:xf numFmtId="200" fontId="10" fillId="8" borderId="10" xfId="0" applyNumberFormat="1" applyFont="1" applyFill="1" applyBorder="1" applyAlignment="1">
      <x:alignment horizontal="center" vertical="center"/>
    </x:xf>
    <x:xf numFmtId="200" fontId="10" fillId="8" borderId="24" xfId="0" applyNumberFormat="1" applyFont="1" applyFill="1" applyBorder="1" applyAlignment="1">
      <x:alignment horizontal="center" vertical="center"/>
    </x:xf>
    <x:xf numFmtId="200" fontId="8" fillId="7" borderId="13" xfId="0" applyNumberFormat="1" applyFont="1" applyFill="1" applyBorder="1"/>
  </x:cellXfs>
  <x:cellStyles count="1">
    <x:cellStyle name="Normal" xfId="0"/>
  </x:cellStyles>
  <x:dxfs count="1">
    <x:dxf>
      <x:font>
        <x:b/>
        <x:color rgb="FFB91C1C"/>
      </x:font>
      <x:fill>
        <x:patternFill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74416d2344343" /><Relationship Type="http://schemas.openxmlformats.org/officeDocument/2006/relationships/theme" Target="/xl/theme/theme1.xml" Id="R3caae66f49414cf5" /><Relationship Type="http://schemas.openxmlformats.org/officeDocument/2006/relationships/sharedStrings" Target="/xl/sharedStrings.xml" Id="R0a1805853ec841e0" /><Relationship Type="http://schemas.openxmlformats.org/officeDocument/2006/relationships/worksheet" Target="/xl/worksheets/sheet1.xml" Id="R448445b793514d03" /><Relationship Type="http://schemas.openxmlformats.org/officeDocument/2006/relationships/worksheet" Target="/xl/worksheets/sheet2.xml" Id="Re524a02623b04f3a" /><Relationship Type="http://schemas.openxmlformats.org/officeDocument/2006/relationships/worksheet" Target="/xl/worksheets/sheet3.xml" Id="R7e92940d6ca24dcc" /><Relationship Type="http://schemas.openxmlformats.org/officeDocument/2006/relationships/worksheet" Target="/xl/worksheets/sheet4.xml" Id="Reb67e8703f1540d3" /><Relationship Type="http://schemas.openxmlformats.org/officeDocument/2006/relationships/worksheet" Target="/xl/worksheets/sheet5.xml" Id="R671a590f3fad47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3e6abd9c1314a0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มูลค่าสต็อกตามหมวด (บาท)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มูลค่าสต็อก</c:v>
          </c:tx>
          <c:spPr>
            <a:solidFill xmlns:a="http://schemas.openxmlformats.org/drawingml/2006/main">
              <a:srgbClr val="0F766E"/>
            </a:solidFill>
          </c:spPr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'Dashboard'!$D$12:$D$15</c:f>
              <c:numCache>
                <c:formatCode>฿#,##0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฿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10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e6abd9c1314a0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329775c3e45447d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4" t="str">
        <x:v>Excel Level 1 — Warehouse Showcase</x:v>
      </x:c>
      <x:c r="B1" s="4"/>
      <x:c r="C1" s="4"/>
      <x:c r="D1" s="4"/>
      <x:c r="E1" s="4"/>
      <x:c r="F1" s="4"/>
      <x:c r="G1" s="4"/>
      <x:c r="H1" s="4"/>
    </x:row>
    <x:row r="2" ht="30" customHeight="1">
      <x:c r="A2" s="8" t="str">
        <x:v>ใช้ในหัวข้อ 6 หลังทำ Mini Case และตรวจ Answer | เป็นตัวอย่างต่อยอด ไม่ใช่เกณฑ์ผ่าน Level 1</x:v>
      </x:c>
      <x:c r="B2" s="8"/>
      <x:c r="C2" s="8"/>
      <x:c r="D2" s="8"/>
      <x:c r="E2" s="8"/>
      <x:c r="F2" s="8"/>
      <x:c r="G2" s="8"/>
      <x:c r="H2" s="8"/>
    </x:row>
    <x:row r="3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11" t="str">
        <x:v>วิธีทำ | Instructions</x:v>
      </x:c>
      <x:c r="B4" s="11"/>
      <x:c r="C4" s="11"/>
      <x:c r="D4" s="11"/>
      <x:c r="E4" s="11"/>
      <x:c r="F4" s="11"/>
      <x:c r="G4" s="11"/>
      <x:c r="H4" s="11"/>
    </x:row>
    <x:row r="5">
      <x:c r="A5" s="22" t="str">
        <x:v>1. เริ่มจาก Mini Case ตารางจัดซื้ออุปกรณ์ให้เสร็จ แล้วจึงเปิดไฟล์นี้เพื่อดูการต่อยอดไปสู่คลังสินค้า</x:v>
      </x:c>
      <x:c r="B5" s="23"/>
      <x:c r="C5" s="23"/>
      <x:c r="D5" s="23"/>
      <x:c r="E5" s="23"/>
      <x:c r="F5" s="23"/>
      <x:c r="G5" s="23"/>
      <x:c r="H5" s="24"/>
    </x:row>
    <x:row r="6">
      <x:c r="A6" s="25" t="str">
        <x:v>2. สูตร SUMIF / SUMIFS / IF ในไฟล์นี้เป็นโบนัสเพื่อให้เห็นว่าพื้นฐานต่อยอดเป็นรายงานได้อย่างไร</x:v>
      </x:c>
      <x:c r="B6" s="26"/>
      <x:c r="C6" s="26"/>
      <x:c r="D6" s="26"/>
      <x:c r="E6" s="26"/>
      <x:c r="F6" s="26"/>
      <x:c r="G6" s="26"/>
      <x:c r="H6" s="27"/>
    </x:row>
    <x:row r="7">
      <x:c r="A7" s="25" t="str">
        <x:v>3. แก้จำนวนใน Transactions แล้วสังเกต Products, Summary และ Dashboard ที่อัปเดตจากสูตร</x:v>
      </x:c>
      <x:c r="B7" s="26"/>
      <x:c r="C7" s="26"/>
      <x:c r="D7" s="26"/>
      <x:c r="E7" s="26"/>
      <x:c r="F7" s="26"/>
      <x:c r="G7" s="26"/>
      <x:c r="H7" s="27"/>
    </x:row>
    <x:row r="8">
      <x:c r="A8" s="25" t="str">
        <x:v>4. กรณีทำตามบทเรียนหลัก ให้เริ่มจาก SUM, AVERAGE, MAX และ MIN ก่อน</x:v>
      </x:c>
      <x:c r="B8" s="26"/>
      <x:c r="C8" s="26"/>
      <x:c r="D8" s="26"/>
      <x:c r="E8" s="26"/>
      <x:c r="F8" s="26"/>
      <x:c r="G8" s="26"/>
      <x:c r="H8" s="27"/>
    </x:row>
    <x:row r="9">
      <x:c r="A9" s="28" t="str">
        <x:v>5. ข้อมูลสินค้าและธุรกรรมทั้งหมดเป็นข้อมูลจำลอง</x:v>
      </x:c>
      <x:c r="B9" s="29"/>
      <x:c r="C9" s="29"/>
      <x:c r="D9" s="29"/>
      <x:c r="E9" s="29"/>
      <x:c r="F9" s="29"/>
      <x:c r="G9" s="29"/>
      <x:c r="H9" s="30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9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5" hidden="0" customWidth="1"/>
    <x:col min="4" max="4" width="13" hidden="0" customWidth="1"/>
    <x:col min="5" max="5" width="16" hidden="0" customWidth="1"/>
    <x:col min="6" max="6" width="13" hidden="0" customWidth="1"/>
    <x:col min="7" max="7" width="12" hidden="0" customWidth="1"/>
    <x:col min="8" max="8" width="12" hidden="0" customWidth="1"/>
    <x:col min="9" max="9" width="13" hidden="0" customWidth="1"/>
    <x:col min="10" max="10" width="18" hidden="0" customWidth="1"/>
    <x:col min="11" max="11" width="14" hidden="0" customWidth="1"/>
    <x:col min="12" max="12" width="12" hidden="0" customWidth="1"/>
  </x:cols>
  <x:sheetData>
    <x:row r="1" ht="32" customHeight="1">
      <x:c r="A1" s="4" t="str">
        <x:v>Products — สินค้าและยอดคงเหลือ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Formula-backed stock balance and reorder status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35" t="str">
        <x:v>SKU</x:v>
      </x:c>
      <x:c r="B4" s="35" t="str">
        <x:v>สินค้า</x:v>
      </x:c>
      <x:c r="C4" s="35" t="str">
        <x:v>หมวด</x:v>
      </x:c>
      <x:c r="D4" s="35" t="str">
        <x:v>ยอดยกมา</x:v>
      </x:c>
      <x:c r="E4" s="35" t="str">
        <x:v>ต้นทุน/หน่วย</x:v>
      </x:c>
      <x:c r="F4" s="35" t="str">
        <x:v>จุดสั่งซื้อ</x:v>
      </x:c>
      <x:c r="G4" s="35" t="str">
        <x:v>รับเข้า</x:v>
      </x:c>
      <x:c r="H4" s="35" t="str">
        <x:v>เบิกออก</x:v>
      </x:c>
      <x:c r="I4" s="35" t="str">
        <x:v>คงเหลือ</x:v>
      </x:c>
      <x:c r="J4" s="35" t="str">
        <x:v>มูลค่าสต็อก</x:v>
      </x:c>
      <x:c r="K4" s="35" t="str">
        <x:v>สถานะ</x:v>
      </x:c>
      <x:c r="L4" s="35" t="str">
        <x:v>ตรวจ</x:v>
      </x:c>
    </x:row>
    <x:row r="5">
      <x:c r="A5" s="44" t="str">
        <x:v>SKU-001</x:v>
      </x:c>
      <x:c r="B5" s="44" t="str">
        <x:v>กระดาษ A4</x:v>
      </x:c>
      <x:c r="C5" s="44" t="str">
        <x:v>สำนักงาน</x:v>
      </x:c>
      <x:c r="D5" s="44" t="n">
        <x:v>120</x:v>
      </x:c>
      <x:c r="E5" s="50" t="n">
        <x:v>125</x:v>
      </x:c>
      <x:c r="F5" s="44" t="n">
        <x:v>40</x:v>
      </x:c>
      <x:c r="G5" s="49" t="n">
        <x:f>SUMIFS(Transactions!$F$5:$F$76,Transactions!$D$5:$D$76,A5,Transactions!$C$5:$C$76,"IN")</x:f>
        <x:v>30</x:v>
      </x:c>
      <x:c r="H5" s="49" t="n">
        <x:f>SUMIFS(Transactions!$F$5:$F$76,Transactions!$D$5:$D$76,A5,Transactions!$C$5:$C$76,"OUT")</x:f>
        <x:v>24</x:v>
      </x:c>
      <x:c r="I5" s="49" t="n">
        <x:f>D5+G5-H5</x:f>
        <x:v>126</x:v>
      </x:c>
      <x:c r="J5" s="51" t="n">
        <x:f>I5*E5</x:f>
        <x:v>15750</x:v>
      </x:c>
      <x:c r="K5" s="49" t="str">
        <x:f>IF(I5&lt;=F5,"สั่งซื้อ","ปกติ")</x:f>
        <x:v>ปกติ</x:v>
      </x:c>
      <x:c r="L5" s="49" t="str">
        <x:f>IF(I5=D5+G5-H5,"ผ่าน","ตรวจ")</x:f>
        <x:v>ผ่าน</x:v>
      </x:c>
    </x:row>
    <x:row r="6">
      <x:c r="A6" s="44" t="str">
        <x:v>SKU-002</x:v>
      </x:c>
      <x:c r="B6" s="44" t="str">
        <x:v>ปากกาน้ำเงิน</x:v>
      </x:c>
      <x:c r="C6" s="44" t="str">
        <x:v>สำนักงาน</x:v>
      </x:c>
      <x:c r="D6" s="44" t="n">
        <x:v>200</x:v>
      </x:c>
      <x:c r="E6" s="50" t="n">
        <x:v>18</x:v>
      </x:c>
      <x:c r="F6" s="44" t="n">
        <x:v>60</x:v>
      </x:c>
      <x:c r="G6" s="49" t="n">
        <x:f>SUMIFS(Transactions!$F$5:$F$76,Transactions!$D$5:$D$76,A6,Transactions!$C$5:$C$76,"IN")</x:f>
        <x:v>35</x:v>
      </x:c>
      <x:c r="H6" s="49" t="n">
        <x:f>SUMIFS(Transactions!$F$5:$F$76,Transactions!$D$5:$D$76,A6,Transactions!$C$5:$C$76,"OUT")</x:f>
        <x:v>32</x:v>
      </x:c>
      <x:c r="I6" s="49" t="n">
        <x:f>D6+G6-H6</x:f>
        <x:v>203</x:v>
      </x:c>
      <x:c r="J6" s="51" t="n">
        <x:f>I6*E6</x:f>
        <x:v>3654</x:v>
      </x:c>
      <x:c r="K6" s="49" t="str">
        <x:f>IF(I6&lt;=F6,"สั่งซื้อ","ปกติ")</x:f>
        <x:v>ปกติ</x:v>
      </x:c>
      <x:c r="L6" s="49" t="str">
        <x:f>IF(I6=D6+G6-H6,"ผ่าน","ตรวจ")</x:f>
        <x:v>ผ่าน</x:v>
      </x:c>
    </x:row>
    <x:row r="7">
      <x:c r="A7" s="44" t="str">
        <x:v>SKU-003</x:v>
      </x:c>
      <x:c r="B7" s="44" t="str">
        <x:v>แฟ้มเอกสาร</x:v>
      </x:c>
      <x:c r="C7" s="44" t="str">
        <x:v>สำนักงาน</x:v>
      </x:c>
      <x:c r="D7" s="44" t="n">
        <x:v>90</x:v>
      </x:c>
      <x:c r="E7" s="50" t="n">
        <x:v>42</x:v>
      </x:c>
      <x:c r="F7" s="44" t="n">
        <x:v>30</x:v>
      </x:c>
      <x:c r="G7" s="49" t="n">
        <x:f>SUMIFS(Transactions!$F$5:$F$76,Transactions!$D$5:$D$76,A7,Transactions!$C$5:$C$76,"IN")</x:f>
        <x:v>34</x:v>
      </x:c>
      <x:c r="H7" s="49" t="n">
        <x:f>SUMIFS(Transactions!$F$5:$F$76,Transactions!$D$5:$D$76,A7,Transactions!$C$5:$C$76,"OUT")</x:f>
        <x:v>32</x:v>
      </x:c>
      <x:c r="I7" s="49" t="n">
        <x:f>D7+G7-H7</x:f>
        <x:v>92</x:v>
      </x:c>
      <x:c r="J7" s="51" t="n">
        <x:f>I7*E7</x:f>
        <x:v>3864</x:v>
      </x:c>
      <x:c r="K7" s="49" t="str">
        <x:f>IF(I7&lt;=F7,"สั่งซื้อ","ปกติ")</x:f>
        <x:v>ปกติ</x:v>
      </x:c>
      <x:c r="L7" s="49" t="str">
        <x:f>IF(I7=D7+G7-H7,"ผ่าน","ตรวจ")</x:f>
        <x:v>ผ่าน</x:v>
      </x:c>
    </x:row>
    <x:row r="8">
      <x:c r="A8" s="44" t="str">
        <x:v>SKU-004</x:v>
      </x:c>
      <x:c r="B8" s="44" t="str">
        <x:v>หมึกพิมพ์ดำ</x:v>
      </x:c>
      <x:c r="C8" s="44" t="str">
        <x:v>ไอที</x:v>
      </x:c>
      <x:c r="D8" s="44" t="n">
        <x:v>35</x:v>
      </x:c>
      <x:c r="E8" s="50" t="n">
        <x:v>890</x:v>
      </x:c>
      <x:c r="F8" s="44" t="n">
        <x:v>12</x:v>
      </x:c>
      <x:c r="G8" s="49" t="n">
        <x:f>SUMIFS(Transactions!$F$5:$F$76,Transactions!$D$5:$D$76,A8,Transactions!$C$5:$C$76,"IN")</x:f>
        <x:v>30</x:v>
      </x:c>
      <x:c r="H8" s="49" t="n">
        <x:f>SUMIFS(Transactions!$F$5:$F$76,Transactions!$D$5:$D$76,A8,Transactions!$C$5:$C$76,"OUT")</x:f>
        <x:v>32</x:v>
      </x:c>
      <x:c r="I8" s="49" t="n">
        <x:f>D8+G8-H8</x:f>
        <x:v>33</x:v>
      </x:c>
      <x:c r="J8" s="51" t="n">
        <x:f>I8*E8</x:f>
        <x:v>29370</x:v>
      </x:c>
      <x:c r="K8" s="49" t="str">
        <x:f>IF(I8&lt;=F8,"สั่งซื้อ","ปกติ")</x:f>
        <x:v>ปกติ</x:v>
      </x:c>
      <x:c r="L8" s="49" t="str">
        <x:f>IF(I8=D8+G8-H8,"ผ่าน","ตรวจ")</x:f>
        <x:v>ผ่าน</x:v>
      </x:c>
    </x:row>
    <x:row r="9">
      <x:c r="A9" s="44" t="str">
        <x:v>SKU-005</x:v>
      </x:c>
      <x:c r="B9" s="44" t="str">
        <x:v>เมาส์ไร้สาย</x:v>
      </x:c>
      <x:c r="C9" s="44" t="str">
        <x:v>ไอที</x:v>
      </x:c>
      <x:c r="D9" s="44" t="n">
        <x:v>28</x:v>
      </x:c>
      <x:c r="E9" s="50" t="n">
        <x:v>490</x:v>
      </x:c>
      <x:c r="F9" s="44" t="n">
        <x:v>10</x:v>
      </x:c>
      <x:c r="G9" s="49" t="n">
        <x:f>SUMIFS(Transactions!$F$5:$F$76,Transactions!$D$5:$D$76,A9,Transactions!$C$5:$C$76,"IN")</x:f>
        <x:v>29</x:v>
      </x:c>
      <x:c r="H9" s="49" t="n">
        <x:f>SUMIFS(Transactions!$F$5:$F$76,Transactions!$D$5:$D$76,A9,Transactions!$C$5:$C$76,"OUT")</x:f>
        <x:v>24</x:v>
      </x:c>
      <x:c r="I9" s="49" t="n">
        <x:f>D9+G9-H9</x:f>
        <x:v>33</x:v>
      </x:c>
      <x:c r="J9" s="51" t="n">
        <x:f>I9*E9</x:f>
        <x:v>16170</x:v>
      </x:c>
      <x:c r="K9" s="49" t="str">
        <x:f>IF(I9&lt;=F9,"สั่งซื้อ","ปกติ")</x:f>
        <x:v>ปกติ</x:v>
      </x:c>
      <x:c r="L9" s="49" t="str">
        <x:f>IF(I9=D9+G9-H9,"ผ่าน","ตรวจ")</x:f>
        <x:v>ผ่าน</x:v>
      </x:c>
    </x:row>
    <x:row r="10">
      <x:c r="A10" s="44" t="str">
        <x:v>SKU-006</x:v>
      </x:c>
      <x:c r="B10" s="44" t="str">
        <x:v>คีย์บอร์ด</x:v>
      </x:c>
      <x:c r="C10" s="44" t="str">
        <x:v>ไอที</x:v>
      </x:c>
      <x:c r="D10" s="44" t="n">
        <x:v>22</x:v>
      </x:c>
      <x:c r="E10" s="50" t="n">
        <x:v>690</x:v>
      </x:c>
      <x:c r="F10" s="44" t="n">
        <x:v>8</x:v>
      </x:c>
      <x:c r="G10" s="49" t="n">
        <x:f>SUMIFS(Transactions!$F$5:$F$76,Transactions!$D$5:$D$76,A10,Transactions!$C$5:$C$76,"IN")</x:f>
        <x:v>31</x:v>
      </x:c>
      <x:c r="H10" s="49" t="n">
        <x:f>SUMIFS(Transactions!$F$5:$F$76,Transactions!$D$5:$D$76,A10,Transactions!$C$5:$C$76,"OUT")</x:f>
        <x:v>28</x:v>
      </x:c>
      <x:c r="I10" s="49" t="n">
        <x:f>D10+G10-H10</x:f>
        <x:v>25</x:v>
      </x:c>
      <x:c r="J10" s="51" t="n">
        <x:f>I10*E10</x:f>
        <x:v>17250</x:v>
      </x:c>
      <x:c r="K10" s="49" t="str">
        <x:f>IF(I10&lt;=F10,"สั่งซื้อ","ปกติ")</x:f>
        <x:v>ปกติ</x:v>
      </x:c>
      <x:c r="L10" s="49" t="str">
        <x:f>IF(I10=D10+G10-H10,"ผ่าน","ตรวจ")</x:f>
        <x:v>ผ่าน</x:v>
      </x:c>
    </x:row>
    <x:row r="11">
      <x:c r="A11" s="44" t="str">
        <x:v>SKU-007</x:v>
      </x:c>
      <x:c r="B11" s="44" t="str">
        <x:v>สาย HDMI</x:v>
      </x:c>
      <x:c r="C11" s="44" t="str">
        <x:v>ไอที</x:v>
      </x:c>
      <x:c r="D11" s="44" t="n">
        <x:v>45</x:v>
      </x:c>
      <x:c r="E11" s="50" t="n">
        <x:v>250</x:v>
      </x:c>
      <x:c r="F11" s="44" t="n">
        <x:v>15</x:v>
      </x:c>
      <x:c r="G11" s="49" t="n">
        <x:f>SUMIFS(Transactions!$F$5:$F$76,Transactions!$D$5:$D$76,A11,Transactions!$C$5:$C$76,"IN")</x:f>
        <x:v>33</x:v>
      </x:c>
      <x:c r="H11" s="49" t="n">
        <x:f>SUMIFS(Transactions!$F$5:$F$76,Transactions!$D$5:$D$76,A11,Transactions!$C$5:$C$76,"OUT")</x:f>
        <x:v>32</x:v>
      </x:c>
      <x:c r="I11" s="49" t="n">
        <x:f>D11+G11-H11</x:f>
        <x:v>46</x:v>
      </x:c>
      <x:c r="J11" s="51" t="n">
        <x:f>I11*E11</x:f>
        <x:v>11500</x:v>
      </x:c>
      <x:c r="K11" s="49" t="str">
        <x:f>IF(I11&lt;=F11,"สั่งซื้อ","ปกติ")</x:f>
        <x:v>ปกติ</x:v>
      </x:c>
      <x:c r="L11" s="49" t="str">
        <x:f>IF(I11=D11+G11-H11,"ผ่าน","ตรวจ")</x:f>
        <x:v>ผ่าน</x:v>
      </x:c>
    </x:row>
    <x:row r="12">
      <x:c r="A12" s="44" t="str">
        <x:v>SKU-008</x:v>
      </x:c>
      <x:c r="B12" s="44" t="str">
        <x:v>ป้ายชื่อ</x:v>
      </x:c>
      <x:c r="C12" s="44" t="str">
        <x:v>อบรม</x:v>
      </x:c>
      <x:c r="D12" s="44" t="n">
        <x:v>300</x:v>
      </x:c>
      <x:c r="E12" s="50" t="n">
        <x:v>12</x:v>
      </x:c>
      <x:c r="F12" s="44" t="n">
        <x:v>100</x:v>
      </x:c>
      <x:c r="G12" s="49" t="n">
        <x:f>SUMIFS(Transactions!$F$5:$F$76,Transactions!$D$5:$D$76,A12,Transactions!$C$5:$C$76,"IN")</x:f>
        <x:v>32</x:v>
      </x:c>
      <x:c r="H12" s="49" t="n">
        <x:f>SUMIFS(Transactions!$F$5:$F$76,Transactions!$D$5:$D$76,A12,Transactions!$C$5:$C$76,"OUT")</x:f>
        <x:v>32</x:v>
      </x:c>
      <x:c r="I12" s="49" t="n">
        <x:f>D12+G12-H12</x:f>
        <x:v>300</x:v>
      </x:c>
      <x:c r="J12" s="51" t="n">
        <x:f>I12*E12</x:f>
        <x:v>3600</x:v>
      </x:c>
      <x:c r="K12" s="49" t="str">
        <x:f>IF(I12&lt;=F12,"สั่งซื้อ","ปกติ")</x:f>
        <x:v>ปกติ</x:v>
      </x:c>
      <x:c r="L12" s="49" t="str">
        <x:f>IF(I12=D12+G12-H12,"ผ่าน","ตรวจ")</x:f>
        <x:v>ผ่าน</x:v>
      </x:c>
    </x:row>
    <x:row r="13">
      <x:c r="A13" s="44" t="str">
        <x:v>SKU-009</x:v>
      </x:c>
      <x:c r="B13" s="44" t="str">
        <x:v>สมุดโน้ต</x:v>
      </x:c>
      <x:c r="C13" s="44" t="str">
        <x:v>อบรม</x:v>
      </x:c>
      <x:c r="D13" s="44" t="n">
        <x:v>180</x:v>
      </x:c>
      <x:c r="E13" s="50" t="n">
        <x:v>45</x:v>
      </x:c>
      <x:c r="F13" s="44" t="n">
        <x:v>60</x:v>
      </x:c>
      <x:c r="G13" s="49" t="n">
        <x:f>SUMIFS(Transactions!$F$5:$F$76,Transactions!$D$5:$D$76,A13,Transactions!$C$5:$C$76,"IN")</x:f>
        <x:v>28</x:v>
      </x:c>
      <x:c r="H13" s="49" t="n">
        <x:f>SUMIFS(Transactions!$F$5:$F$76,Transactions!$D$5:$D$76,A13,Transactions!$C$5:$C$76,"OUT")</x:f>
        <x:v>24</x:v>
      </x:c>
      <x:c r="I13" s="49" t="n">
        <x:f>D13+G13-H13</x:f>
        <x:v>184</x:v>
      </x:c>
      <x:c r="J13" s="51" t="n">
        <x:f>I13*E13</x:f>
        <x:v>8280</x:v>
      </x:c>
      <x:c r="K13" s="49" t="str">
        <x:f>IF(I13&lt;=F13,"สั่งซื้อ","ปกติ")</x:f>
        <x:v>ปกติ</x:v>
      </x:c>
      <x:c r="L13" s="49" t="str">
        <x:f>IF(I13=D13+G13-H13,"ผ่าน","ตรวจ")</x:f>
        <x:v>ผ่าน</x:v>
      </x:c>
    </x:row>
    <x:row r="14">
      <x:c r="A14" s="44" t="str">
        <x:v>SKU-010</x:v>
      </x:c>
      <x:c r="B14" s="44" t="str">
        <x:v>กระเป๋าผ้า</x:v>
      </x:c>
      <x:c r="C14" s="44" t="str">
        <x:v>อบรม</x:v>
      </x:c>
      <x:c r="D14" s="44" t="n">
        <x:v>110</x:v>
      </x:c>
      <x:c r="E14" s="50" t="n">
        <x:v>95</x:v>
      </x:c>
      <x:c r="F14" s="44" t="n">
        <x:v>40</x:v>
      </x:c>
      <x:c r="G14" s="49" t="n">
        <x:f>SUMIFS(Transactions!$F$5:$F$76,Transactions!$D$5:$D$76,A14,Transactions!$C$5:$C$76,"IN")</x:f>
        <x:v>27</x:v>
      </x:c>
      <x:c r="H14" s="49" t="n">
        <x:f>SUMIFS(Transactions!$F$5:$F$76,Transactions!$D$5:$D$76,A14,Transactions!$C$5:$C$76,"OUT")</x:f>
        <x:v>24</x:v>
      </x:c>
      <x:c r="I14" s="49" t="n">
        <x:f>D14+G14-H14</x:f>
        <x:v>113</x:v>
      </x:c>
      <x:c r="J14" s="51" t="n">
        <x:f>I14*E14</x:f>
        <x:v>10735</x:v>
      </x:c>
      <x:c r="K14" s="49" t="str">
        <x:f>IF(I14&lt;=F14,"สั่งซื้อ","ปกติ")</x:f>
        <x:v>ปกติ</x:v>
      </x:c>
      <x:c r="L14" s="49" t="str">
        <x:f>IF(I14=D14+G14-H14,"ผ่าน","ตรวจ")</x:f>
        <x:v>ผ่าน</x:v>
      </x:c>
    </x:row>
    <x:row r="15">
      <x:c r="A15" s="44" t="str">
        <x:v>SKU-011</x:v>
      </x:c>
      <x:c r="B15" s="44" t="str">
        <x:v>น้ำดื่ม</x:v>
      </x:c>
      <x:c r="C15" s="44" t="str">
        <x:v>สวัสดิการ</x:v>
      </x:c>
      <x:c r="D15" s="44" t="n">
        <x:v>240</x:v>
      </x:c>
      <x:c r="E15" s="50" t="n">
        <x:v>8</x:v>
      </x:c>
      <x:c r="F15" s="44" t="n">
        <x:v>80</x:v>
      </x:c>
      <x:c r="G15" s="49" t="n">
        <x:f>SUMIFS(Transactions!$F$5:$F$76,Transactions!$D$5:$D$76,A15,Transactions!$C$5:$C$76,"IN")</x:f>
        <x:v>32</x:v>
      </x:c>
      <x:c r="H15" s="49" t="n">
        <x:f>SUMIFS(Transactions!$F$5:$F$76,Transactions!$D$5:$D$76,A15,Transactions!$C$5:$C$76,"OUT")</x:f>
        <x:v>32</x:v>
      </x:c>
      <x:c r="I15" s="49" t="n">
        <x:f>D15+G15-H15</x:f>
        <x:v>240</x:v>
      </x:c>
      <x:c r="J15" s="51" t="n">
        <x:f>I15*E15</x:f>
        <x:v>1920</x:v>
      </x:c>
      <x:c r="K15" s="49" t="str">
        <x:f>IF(I15&lt;=F15,"สั่งซื้อ","ปกติ")</x:f>
        <x:v>ปกติ</x:v>
      </x:c>
      <x:c r="L15" s="49" t="str">
        <x:f>IF(I15=D15+G15-H15,"ผ่าน","ตรวจ")</x:f>
        <x:v>ผ่าน</x:v>
      </x:c>
    </x:row>
    <x:row r="16">
      <x:c r="A16" s="44" t="str">
        <x:v>SKU-012</x:v>
      </x:c>
      <x:c r="B16" s="44" t="str">
        <x:v>กล่องปฐมพยาบาล</x:v>
      </x:c>
      <x:c r="C16" s="44" t="str">
        <x:v>สวัสดิการ</x:v>
      </x:c>
      <x:c r="D16" s="44" t="n">
        <x:v>36</x:v>
      </x:c>
      <x:c r="E16" s="50" t="n">
        <x:v>780</x:v>
      </x:c>
      <x:c r="F16" s="44" t="n">
        <x:v>12</x:v>
      </x:c>
      <x:c r="G16" s="49" t="n">
        <x:f>SUMIFS(Transactions!$F$5:$F$76,Transactions!$D$5:$D$76,A16,Transactions!$C$5:$C$76,"IN")</x:f>
        <x:v>20</x:v>
      </x:c>
      <x:c r="H16" s="49" t="n">
        <x:f>SUMIFS(Transactions!$F$5:$F$76,Transactions!$D$5:$D$76,A16,Transactions!$C$5:$C$76,"OUT")</x:f>
        <x:v>47</x:v>
      </x:c>
      <x:c r="I16" s="49" t="n">
        <x:f>D16+G16-H16</x:f>
        <x:v>9</x:v>
      </x:c>
      <x:c r="J16" s="51" t="n">
        <x:f>I16*E16</x:f>
        <x:v>7020</x:v>
      </x:c>
      <x:c r="K16" s="49" t="str">
        <x:f>IF(I16&lt;=F16,"สั่งซื้อ","ปกติ")</x:f>
        <x:v>สั่งซื้อ</x:v>
      </x:c>
      <x:c r="L16" s="49" t="str">
        <x:f>IF(I16=D16+G16-H16,"ผ่าน","ตรวจ")</x:f>
        <x:v>ผ่าน</x:v>
      </x:c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</x:sheetData>
  <x:mergeCells>
    <x:mergeCell ref="A1:L1"/>
    <x:mergeCell ref="A2:L2"/>
  </x:mergeCells>
  <x:conditionalFormatting sqref="K5:K16">
    <x:cfRule type="containsText" dxfId="0" priority="1" operator="containsText" text="สั่งซื้อ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11" hidden="0" customWidth="1"/>
    <x:col min="4" max="4" width="13" hidden="0" customWidth="1"/>
    <x:col min="5" max="5" width="24" hidden="0" customWidth="1"/>
    <x:col min="6" max="6" width="11" hidden="0" customWidth="1"/>
    <x:col min="7" max="7" width="20" hidden="0" customWidth="1"/>
  </x:cols>
  <x:sheetData>
    <x:row r="1" ht="32" customHeight="1">
      <x:c r="A1" s="4" t="str">
        <x:v>Transactions — รายการเคลื่อนไหว</x:v>
      </x:c>
      <x:c r="B1" s="4"/>
      <x:c r="C1" s="4"/>
      <x:c r="D1" s="4"/>
      <x:c r="E1" s="4"/>
      <x:c r="F1" s="4"/>
      <x:c r="G1" s="4"/>
    </x:row>
    <x:row r="2" ht="30" customHeight="1">
      <x:c r="A2" s="8" t="str">
        <x:v>72 simulated IN/OUT transactions</x:v>
      </x:c>
      <x:c r="B2" s="8"/>
      <x:c r="C2" s="8"/>
      <x:c r="D2" s="8"/>
      <x:c r="E2" s="8"/>
      <x:c r="F2" s="8"/>
      <x:c r="G2" s="8"/>
    </x:row>
    <x:row r="3">
      <x:c r="A3" s="1"/>
      <x:c r="B3" s="1"/>
      <x:c r="C3" s="1"/>
      <x:c r="D3" s="1"/>
      <x:c r="E3" s="1"/>
      <x:c r="F3" s="1"/>
      <x:c r="G3" s="1"/>
    </x:row>
    <x:row r="4" ht="24" customHeight="1">
      <x:c r="A4" s="35" t="str">
        <x:v>Transaction ID</x:v>
      </x:c>
      <x:c r="B4" s="35" t="str">
        <x:v>Date</x:v>
      </x:c>
      <x:c r="C4" s="35" t="str">
        <x:v>Type</x:v>
      </x:c>
      <x:c r="D4" s="35" t="str">
        <x:v>SKU</x:v>
      </x:c>
      <x:c r="E4" s="35" t="str">
        <x:v>Product</x:v>
      </x:c>
      <x:c r="F4" s="35" t="str">
        <x:v>Qty</x:v>
      </x:c>
      <x:c r="G4" s="35" t="str">
        <x:v>Note</x:v>
      </x:c>
    </x:row>
    <x:row r="5">
      <x:c r="A5" s="44" t="str">
        <x:v>TXN-0001</x:v>
      </x:c>
      <x:c r="B5" s="52" t="n">
        <x:v>46235</x:v>
      </x:c>
      <x:c r="C5" s="44" t="str">
        <x:v>IN</x:v>
      </x:c>
      <x:c r="D5" s="44" t="str">
        <x:v>SKU-001</x:v>
      </x:c>
      <x:c r="E5" s="44" t="str">
        <x:v>กระดาษ A4</x:v>
      </x:c>
      <x:c r="F5" s="44" t="n">
        <x:v>12</x:v>
      </x:c>
      <x:c r="G5" s="44" t="str">
        <x:v>รับเข้า</x:v>
      </x:c>
    </x:row>
    <x:row r="6">
      <x:c r="A6" s="44" t="str">
        <x:v>TXN-0002</x:v>
      </x:c>
      <x:c r="B6" s="52" t="n">
        <x:v>46236</x:v>
      </x:c>
      <x:c r="C6" s="44" t="str">
        <x:v>OUT</x:v>
      </x:c>
      <x:c r="D6" s="44" t="str">
        <x:v>SKU-002</x:v>
      </x:c>
      <x:c r="E6" s="44" t="str">
        <x:v>ปากกาน้ำเงิน</x:v>
      </x:c>
      <x:c r="F6" s="44" t="n">
        <x:v>5</x:v>
      </x:c>
      <x:c r="G6" s="44" t="str">
        <x:v>เบิกใช้</x:v>
      </x:c>
    </x:row>
    <x:row r="7">
      <x:c r="A7" s="44" t="str">
        <x:v>TXN-0003</x:v>
      </x:c>
      <x:c r="B7" s="52" t="n">
        <x:v>46237</x:v>
      </x:c>
      <x:c r="C7" s="44" t="str">
        <x:v>OUT</x:v>
      </x:c>
      <x:c r="D7" s="44" t="str">
        <x:v>SKU-003</x:v>
      </x:c>
      <x:c r="E7" s="44" t="str">
        <x:v>แฟ้มเอกสาร</x:v>
      </x:c>
      <x:c r="F7" s="44" t="n">
        <x:v>6</x:v>
      </x:c>
      <x:c r="G7" s="44" t="str">
        <x:v>เบิกใช้</x:v>
      </x:c>
    </x:row>
    <x:row r="8">
      <x:c r="A8" s="44" t="str">
        <x:v>TXN-0004</x:v>
      </x:c>
      <x:c r="B8" s="52" t="n">
        <x:v>46238</x:v>
      </x:c>
      <x:c r="C8" s="44" t="str">
        <x:v>OUT</x:v>
      </x:c>
      <x:c r="D8" s="44" t="str">
        <x:v>SKU-004</x:v>
      </x:c>
      <x:c r="E8" s="44" t="str">
        <x:v>หมึกพิมพ์ดำ</x:v>
      </x:c>
      <x:c r="F8" s="44" t="n">
        <x:v>7</x:v>
      </x:c>
      <x:c r="G8" s="44" t="str">
        <x:v>เบิกใช้</x:v>
      </x:c>
    </x:row>
    <x:row r="9">
      <x:c r="A9" s="44" t="str">
        <x:v>TXN-0005</x:v>
      </x:c>
      <x:c r="B9" s="52" t="n">
        <x:v>46239</x:v>
      </x:c>
      <x:c r="C9" s="44" t="str">
        <x:v>OUT</x:v>
      </x:c>
      <x:c r="D9" s="44" t="str">
        <x:v>SKU-005</x:v>
      </x:c>
      <x:c r="E9" s="44" t="str">
        <x:v>เมาส์ไร้สาย</x:v>
      </x:c>
      <x:c r="F9" s="44" t="n">
        <x:v>8</x:v>
      </x:c>
      <x:c r="G9" s="44" t="str">
        <x:v>เบิกใช้</x:v>
      </x:c>
    </x:row>
    <x:row r="10">
      <x:c r="A10" s="44" t="str">
        <x:v>TXN-0006</x:v>
      </x:c>
      <x:c r="B10" s="52" t="n">
        <x:v>46240</x:v>
      </x:c>
      <x:c r="C10" s="44" t="str">
        <x:v>IN</x:v>
      </x:c>
      <x:c r="D10" s="44" t="str">
        <x:v>SKU-006</x:v>
      </x:c>
      <x:c r="E10" s="44" t="str">
        <x:v>คีย์บอร์ด</x:v>
      </x:c>
      <x:c r="F10" s="44" t="n">
        <x:v>17</x:v>
      </x:c>
      <x:c r="G10" s="44" t="str">
        <x:v>รับเข้า</x:v>
      </x:c>
    </x:row>
    <x:row r="11">
      <x:c r="A11" s="44" t="str">
        <x:v>TXN-0007</x:v>
      </x:c>
      <x:c r="B11" s="52" t="n">
        <x:v>46241</x:v>
      </x:c>
      <x:c r="C11" s="44" t="str">
        <x:v>OUT</x:v>
      </x:c>
      <x:c r="D11" s="44" t="str">
        <x:v>SKU-007</x:v>
      </x:c>
      <x:c r="E11" s="44" t="str">
        <x:v>สาย HDMI</x:v>
      </x:c>
      <x:c r="F11" s="44" t="n">
        <x:v>10</x:v>
      </x:c>
      <x:c r="G11" s="44" t="str">
        <x:v>เบิกใช้</x:v>
      </x:c>
    </x:row>
    <x:row r="12">
      <x:c r="A12" s="44" t="str">
        <x:v>TXN-0008</x:v>
      </x:c>
      <x:c r="B12" s="52" t="n">
        <x:v>46242</x:v>
      </x:c>
      <x:c r="C12" s="44" t="str">
        <x:v>IN</x:v>
      </x:c>
      <x:c r="D12" s="44" t="str">
        <x:v>SKU-008</x:v>
      </x:c>
      <x:c r="E12" s="44" t="str">
        <x:v>ป้ายชื่อ</x:v>
      </x:c>
      <x:c r="F12" s="44" t="n">
        <x:v>19</x:v>
      </x:c>
      <x:c r="G12" s="44" t="str">
        <x:v>รับเข้า</x:v>
      </x:c>
    </x:row>
    <x:row r="13">
      <x:c r="A13" s="44" t="str">
        <x:v>TXN-0009</x:v>
      </x:c>
      <x:c r="B13" s="52" t="n">
        <x:v>46243</x:v>
      </x:c>
      <x:c r="C13" s="44" t="str">
        <x:v>OUT</x:v>
      </x:c>
      <x:c r="D13" s="44" t="str">
        <x:v>SKU-009</x:v>
      </x:c>
      <x:c r="E13" s="44" t="str">
        <x:v>สมุดโน้ต</x:v>
      </x:c>
      <x:c r="F13" s="44" t="n">
        <x:v>4</x:v>
      </x:c>
      <x:c r="G13" s="44" t="str">
        <x:v>เบิกใช้</x:v>
      </x:c>
    </x:row>
    <x:row r="14">
      <x:c r="A14" s="44" t="str">
        <x:v>TXN-0010</x:v>
      </x:c>
      <x:c r="B14" s="52" t="n">
        <x:v>46244</x:v>
      </x:c>
      <x:c r="C14" s="44" t="str">
        <x:v>OUT</x:v>
      </x:c>
      <x:c r="D14" s="44" t="str">
        <x:v>SKU-010</x:v>
      </x:c>
      <x:c r="E14" s="44" t="str">
        <x:v>กระเป๋าผ้า</x:v>
      </x:c>
      <x:c r="F14" s="44" t="n">
        <x:v>5</x:v>
      </x:c>
      <x:c r="G14" s="44" t="str">
        <x:v>เบิกใช้</x:v>
      </x:c>
    </x:row>
    <x:row r="15">
      <x:c r="A15" s="44" t="str">
        <x:v>TXN-0011</x:v>
      </x:c>
      <x:c r="B15" s="52" t="n">
        <x:v>46245</x:v>
      </x:c>
      <x:c r="C15" s="44" t="str">
        <x:v>IN</x:v>
      </x:c>
      <x:c r="D15" s="44" t="str">
        <x:v>SKU-011</x:v>
      </x:c>
      <x:c r="E15" s="44" t="str">
        <x:v>น้ำดื่ม</x:v>
      </x:c>
      <x:c r="F15" s="44" t="n">
        <x:v>13</x:v>
      </x:c>
      <x:c r="G15" s="44" t="str">
        <x:v>รับเข้า</x:v>
      </x:c>
    </x:row>
    <x:row r="16">
      <x:c r="A16" s="44" t="str">
        <x:v>TXN-0012</x:v>
      </x:c>
      <x:c r="B16" s="52" t="n">
        <x:v>46246</x:v>
      </x:c>
      <x:c r="C16" s="44" t="str">
        <x:v>OUT</x:v>
      </x:c>
      <x:c r="D16" s="44" t="str">
        <x:v>SKU-012</x:v>
      </x:c>
      <x:c r="E16" s="44" t="str">
        <x:v>กล่องปฐมพยาบาล</x:v>
      </x:c>
      <x:c r="F16" s="44" t="n">
        <x:v>7</x:v>
      </x:c>
      <x:c r="G16" s="44" t="str">
        <x:v>เบิกใช้</x:v>
      </x:c>
    </x:row>
    <x:row r="17">
      <x:c r="A17" s="44" t="str">
        <x:v>TXN-0013</x:v>
      </x:c>
      <x:c r="B17" s="52" t="n">
        <x:v>46247</x:v>
      </x:c>
      <x:c r="C17" s="44" t="str">
        <x:v>OUT</x:v>
      </x:c>
      <x:c r="D17" s="44" t="str">
        <x:v>SKU-001</x:v>
      </x:c>
      <x:c r="E17" s="44" t="str">
        <x:v>กระดาษ A4</x:v>
      </x:c>
      <x:c r="F17" s="44" t="n">
        <x:v>8</x:v>
      </x:c>
      <x:c r="G17" s="44" t="str">
        <x:v>เบิกใช้</x:v>
      </x:c>
    </x:row>
    <x:row r="18">
      <x:c r="A18" s="44" t="str">
        <x:v>TXN-0014</x:v>
      </x:c>
      <x:c r="B18" s="52" t="n">
        <x:v>46248</x:v>
      </x:c>
      <x:c r="C18" s="44" t="str">
        <x:v>OUT</x:v>
      </x:c>
      <x:c r="D18" s="44" t="str">
        <x:v>SKU-002</x:v>
      </x:c>
      <x:c r="E18" s="44" t="str">
        <x:v>ปากกาน้ำเงิน</x:v>
      </x:c>
      <x:c r="F18" s="44" t="n">
        <x:v>9</x:v>
      </x:c>
      <x:c r="G18" s="44" t="str">
        <x:v>เบิกใช้</x:v>
      </x:c>
    </x:row>
    <x:row r="19">
      <x:c r="A19" s="44" t="str">
        <x:v>TXN-0015</x:v>
      </x:c>
      <x:c r="B19" s="52" t="n">
        <x:v>46249</x:v>
      </x:c>
      <x:c r="C19" s="44" t="str">
        <x:v>IN</x:v>
      </x:c>
      <x:c r="D19" s="44" t="str">
        <x:v>SKU-003</x:v>
      </x:c>
      <x:c r="E19" s="44" t="str">
        <x:v>แฟ้มเอกสาร</x:v>
      </x:c>
      <x:c r="F19" s="44" t="n">
        <x:v>17</x:v>
      </x:c>
      <x:c r="G19" s="44" t="str">
        <x:v>รับเข้า</x:v>
      </x:c>
    </x:row>
    <x:row r="20">
      <x:c r="A20" s="44" t="str">
        <x:v>TXN-0016</x:v>
      </x:c>
      <x:c r="B20" s="52" t="n">
        <x:v>46250</x:v>
      </x:c>
      <x:c r="C20" s="44" t="str">
        <x:v>IN</x:v>
      </x:c>
      <x:c r="D20" s="44" t="str">
        <x:v>SKU-004</x:v>
      </x:c>
      <x:c r="E20" s="44" t="str">
        <x:v>หมึกพิมพ์ดำ</x:v>
      </x:c>
      <x:c r="F20" s="44" t="n">
        <x:v>18</x:v>
      </x:c>
      <x:c r="G20" s="44" t="str">
        <x:v>รับเข้า</x:v>
      </x:c>
    </x:row>
    <x:row r="21">
      <x:c r="A21" s="44" t="str">
        <x:v>TXN-0017</x:v>
      </x:c>
      <x:c r="B21" s="52" t="n">
        <x:v>46251</x:v>
      </x:c>
      <x:c r="C21" s="44" t="str">
        <x:v>OUT</x:v>
      </x:c>
      <x:c r="D21" s="44" t="str">
        <x:v>SKU-005</x:v>
      </x:c>
      <x:c r="E21" s="44" t="str">
        <x:v>เมาส์ไร้สาย</x:v>
      </x:c>
      <x:c r="F21" s="44" t="n">
        <x:v>4</x:v>
      </x:c>
      <x:c r="G21" s="44" t="str">
        <x:v>เบิกใช้</x:v>
      </x:c>
    </x:row>
    <x:row r="22">
      <x:c r="A22" s="44" t="str">
        <x:v>TXN-0018</x:v>
      </x:c>
      <x:c r="B22" s="52" t="n">
        <x:v>46252</x:v>
      </x:c>
      <x:c r="C22" s="44" t="str">
        <x:v>OUT</x:v>
      </x:c>
      <x:c r="D22" s="44" t="str">
        <x:v>SKU-006</x:v>
      </x:c>
      <x:c r="E22" s="44" t="str">
        <x:v>คีย์บอร์ด</x:v>
      </x:c>
      <x:c r="F22" s="44" t="n">
        <x:v>5</x:v>
      </x:c>
      <x:c r="G22" s="44" t="str">
        <x:v>เบิกใช้</x:v>
      </x:c>
    </x:row>
    <x:row r="23">
      <x:c r="A23" s="44" t="str">
        <x:v>TXN-0019</x:v>
      </x:c>
      <x:c r="B23" s="52" t="n">
        <x:v>46253</x:v>
      </x:c>
      <x:c r="C23" s="44" t="str">
        <x:v>OUT</x:v>
      </x:c>
      <x:c r="D23" s="44" t="str">
        <x:v>SKU-007</x:v>
      </x:c>
      <x:c r="E23" s="44" t="str">
        <x:v>สาย HDMI</x:v>
      </x:c>
      <x:c r="F23" s="44" t="n">
        <x:v>6</x:v>
      </x:c>
      <x:c r="G23" s="44" t="str">
        <x:v>เบิกใช้</x:v>
      </x:c>
    </x:row>
    <x:row r="24">
      <x:c r="A24" s="44" t="str">
        <x:v>TXN-0020</x:v>
      </x:c>
      <x:c r="B24" s="52" t="n">
        <x:v>46254</x:v>
      </x:c>
      <x:c r="C24" s="44" t="str">
        <x:v>OUT</x:v>
      </x:c>
      <x:c r="D24" s="44" t="str">
        <x:v>SKU-008</x:v>
      </x:c>
      <x:c r="E24" s="44" t="str">
        <x:v>ป้ายชื่อ</x:v>
      </x:c>
      <x:c r="F24" s="44" t="n">
        <x:v>7</x:v>
      </x:c>
      <x:c r="G24" s="44" t="str">
        <x:v>เบิกใช้</x:v>
      </x:c>
    </x:row>
    <x:row r="25">
      <x:c r="A25" s="44" t="str">
        <x:v>TXN-0021</x:v>
      </x:c>
      <x:c r="B25" s="52" t="n">
        <x:v>46255</x:v>
      </x:c>
      <x:c r="C25" s="44" t="str">
        <x:v>IN</x:v>
      </x:c>
      <x:c r="D25" s="44" t="str">
        <x:v>SKU-009</x:v>
      </x:c>
      <x:c r="E25" s="44" t="str">
        <x:v>สมุดโน้ต</x:v>
      </x:c>
      <x:c r="F25" s="44" t="n">
        <x:v>14</x:v>
      </x:c>
      <x:c r="G25" s="44" t="str">
        <x:v>รับเข้า</x:v>
      </x:c>
    </x:row>
    <x:row r="26">
      <x:c r="A26" s="44" t="str">
        <x:v>TXN-0022</x:v>
      </x:c>
      <x:c r="B26" s="52" t="n">
        <x:v>46256</x:v>
      </x:c>
      <x:c r="C26" s="44" t="str">
        <x:v>IN</x:v>
      </x:c>
      <x:c r="D26" s="44" t="str">
        <x:v>SKU-010</x:v>
      </x:c>
      <x:c r="E26" s="44" t="str">
        <x:v>กระเป๋าผ้า</x:v>
      </x:c>
      <x:c r="F26" s="44" t="n">
        <x:v>15</x:v>
      </x:c>
      <x:c r="G26" s="44" t="str">
        <x:v>รับเข้า</x:v>
      </x:c>
    </x:row>
    <x:row r="27">
      <x:c r="A27" s="44" t="str">
        <x:v>TXN-0023</x:v>
      </x:c>
      <x:c r="B27" s="52" t="n">
        <x:v>46257</x:v>
      </x:c>
      <x:c r="C27" s="44" t="str">
        <x:v>OUT</x:v>
      </x:c>
      <x:c r="D27" s="44" t="str">
        <x:v>SKU-011</x:v>
      </x:c>
      <x:c r="E27" s="44" t="str">
        <x:v>น้ำดื่ม</x:v>
      </x:c>
      <x:c r="F27" s="44" t="n">
        <x:v>10</x:v>
      </x:c>
      <x:c r="G27" s="44" t="str">
        <x:v>เบิกใช้</x:v>
      </x:c>
    </x:row>
    <x:row r="28">
      <x:c r="A28" s="44" t="str">
        <x:v>TXN-0024</x:v>
      </x:c>
      <x:c r="B28" s="52" t="n">
        <x:v>46258</x:v>
      </x:c>
      <x:c r="C28" s="44" t="str">
        <x:v>OUT</x:v>
      </x:c>
      <x:c r="D28" s="44" t="str">
        <x:v>SKU-012</x:v>
      </x:c>
      <x:c r="E28" s="44" t="str">
        <x:v>กล่องปฐมพยาบาล</x:v>
      </x:c>
      <x:c r="F28" s="44" t="n">
        <x:v>11</x:v>
      </x:c>
      <x:c r="G28" s="44" t="str">
        <x:v>เบิกใช้</x:v>
      </x:c>
    </x:row>
    <x:row r="29">
      <x:c r="A29" s="44" t="str">
        <x:v>TXN-0025</x:v>
      </x:c>
      <x:c r="B29" s="52" t="n">
        <x:v>46259</x:v>
      </x:c>
      <x:c r="C29" s="44" t="str">
        <x:v>OUT</x:v>
      </x:c>
      <x:c r="D29" s="44" t="str">
        <x:v>SKU-001</x:v>
      </x:c>
      <x:c r="E29" s="44" t="str">
        <x:v>กระดาษ A4</x:v>
      </x:c>
      <x:c r="F29" s="44" t="n">
        <x:v>4</x:v>
      </x:c>
      <x:c r="G29" s="44" t="str">
        <x:v>เบิกใช้</x:v>
      </x:c>
    </x:row>
    <x:row r="30">
      <x:c r="A30" s="44" t="str">
        <x:v>TXN-0026</x:v>
      </x:c>
      <x:c r="B30" s="52" t="n">
        <x:v>46260</x:v>
      </x:c>
      <x:c r="C30" s="44" t="str">
        <x:v>IN</x:v>
      </x:c>
      <x:c r="D30" s="44" t="str">
        <x:v>SKU-002</x:v>
      </x:c>
      <x:c r="E30" s="44" t="str">
        <x:v>ปากกาน้ำเงิน</x:v>
      </x:c>
      <x:c r="F30" s="44" t="n">
        <x:v>19</x:v>
      </x:c>
      <x:c r="G30" s="44" t="str">
        <x:v>รับเข้า</x:v>
      </x:c>
    </x:row>
    <x:row r="31">
      <x:c r="A31" s="44" t="str">
        <x:v>TXN-0027</x:v>
      </x:c>
      <x:c r="B31" s="52" t="n">
        <x:v>46261</x:v>
      </x:c>
      <x:c r="C31" s="44" t="str">
        <x:v>OUT</x:v>
      </x:c>
      <x:c r="D31" s="44" t="str">
        <x:v>SKU-003</x:v>
      </x:c>
      <x:c r="E31" s="44" t="str">
        <x:v>แฟ้มเอกสาร</x:v>
      </x:c>
      <x:c r="F31" s="44" t="n">
        <x:v>6</x:v>
      </x:c>
      <x:c r="G31" s="44" t="str">
        <x:v>เบิกใช้</x:v>
      </x:c>
    </x:row>
    <x:row r="32">
      <x:c r="A32" s="44" t="str">
        <x:v>TXN-0028</x:v>
      </x:c>
      <x:c r="B32" s="52" t="n">
        <x:v>46262</x:v>
      </x:c>
      <x:c r="C32" s="44" t="str">
        <x:v>OUT</x:v>
      </x:c>
      <x:c r="D32" s="44" t="str">
        <x:v>SKU-004</x:v>
      </x:c>
      <x:c r="E32" s="44" t="str">
        <x:v>หมึกพิมพ์ดำ</x:v>
      </x:c>
      <x:c r="F32" s="44" t="n">
        <x:v>7</x:v>
      </x:c>
      <x:c r="G32" s="44" t="str">
        <x:v>เบิกใช้</x:v>
      </x:c>
    </x:row>
    <x:row r="33">
      <x:c r="A33" s="44" t="str">
        <x:v>TXN-0029</x:v>
      </x:c>
      <x:c r="B33" s="52" t="n">
        <x:v>46235</x:v>
      </x:c>
      <x:c r="C33" s="44" t="str">
        <x:v>IN</x:v>
      </x:c>
      <x:c r="D33" s="44" t="str">
        <x:v>SKU-005</x:v>
      </x:c>
      <x:c r="E33" s="44" t="str">
        <x:v>เมาส์ไร้สาย</x:v>
      </x:c>
      <x:c r="F33" s="44" t="n">
        <x:v>13</x:v>
      </x:c>
      <x:c r="G33" s="44" t="str">
        <x:v>รับเข้า</x:v>
      </x:c>
    </x:row>
    <x:row r="34">
      <x:c r="A34" s="44" t="str">
        <x:v>TXN-0030</x:v>
      </x:c>
      <x:c r="B34" s="52" t="n">
        <x:v>46236</x:v>
      </x:c>
      <x:c r="C34" s="44" t="str">
        <x:v>OUT</x:v>
      </x:c>
      <x:c r="D34" s="44" t="str">
        <x:v>SKU-006</x:v>
      </x:c>
      <x:c r="E34" s="44" t="str">
        <x:v>คีย์บอร์ด</x:v>
      </x:c>
      <x:c r="F34" s="44" t="n">
        <x:v>9</x:v>
      </x:c>
      <x:c r="G34" s="44" t="str">
        <x:v>เบิกใช้</x:v>
      </x:c>
    </x:row>
    <x:row r="35">
      <x:c r="A35" s="44" t="str">
        <x:v>TXN-0031</x:v>
      </x:c>
      <x:c r="B35" s="52" t="n">
        <x:v>46237</x:v>
      </x:c>
      <x:c r="C35" s="44" t="str">
        <x:v>IN</x:v>
      </x:c>
      <x:c r="D35" s="44" t="str">
        <x:v>SKU-007</x:v>
      </x:c>
      <x:c r="E35" s="44" t="str">
        <x:v>สาย HDMI</x:v>
      </x:c>
      <x:c r="F35" s="44" t="n">
        <x:v>15</x:v>
      </x:c>
      <x:c r="G35" s="44" t="str">
        <x:v>รับเข้า</x:v>
      </x:c>
    </x:row>
    <x:row r="36">
      <x:c r="A36" s="44" t="str">
        <x:v>TXN-0032</x:v>
      </x:c>
      <x:c r="B36" s="52" t="n">
        <x:v>46238</x:v>
      </x:c>
      <x:c r="C36" s="44" t="str">
        <x:v>OUT</x:v>
      </x:c>
      <x:c r="D36" s="44" t="str">
        <x:v>SKU-008</x:v>
      </x:c>
      <x:c r="E36" s="44" t="str">
        <x:v>ป้ายชื่อ</x:v>
      </x:c>
      <x:c r="F36" s="44" t="n">
        <x:v>11</x:v>
      </x:c>
      <x:c r="G36" s="44" t="str">
        <x:v>เบิกใช้</x:v>
      </x:c>
    </x:row>
    <x:row r="37">
      <x:c r="A37" s="44" t="str">
        <x:v>TXN-0033</x:v>
      </x:c>
      <x:c r="B37" s="52" t="n">
        <x:v>46239</x:v>
      </x:c>
      <x:c r="C37" s="44" t="str">
        <x:v>OUT</x:v>
      </x:c>
      <x:c r="D37" s="44" t="str">
        <x:v>SKU-009</x:v>
      </x:c>
      <x:c r="E37" s="44" t="str">
        <x:v>สมุดโน้ต</x:v>
      </x:c>
      <x:c r="F37" s="44" t="n">
        <x:v>4</x:v>
      </x:c>
      <x:c r="G37" s="44" t="str">
        <x:v>เบิกใช้</x:v>
      </x:c>
    </x:row>
    <x:row r="38">
      <x:c r="A38" s="44" t="str">
        <x:v>TXN-0034</x:v>
      </x:c>
      <x:c r="B38" s="52" t="n">
        <x:v>46240</x:v>
      </x:c>
      <x:c r="C38" s="44" t="str">
        <x:v>OUT</x:v>
      </x:c>
      <x:c r="D38" s="44" t="str">
        <x:v>SKU-010</x:v>
      </x:c>
      <x:c r="E38" s="44" t="str">
        <x:v>กระเป๋าผ้า</x:v>
      </x:c>
      <x:c r="F38" s="44" t="n">
        <x:v>5</x:v>
      </x:c>
      <x:c r="G38" s="44" t="str">
        <x:v>เบิกใช้</x:v>
      </x:c>
    </x:row>
    <x:row r="39">
      <x:c r="A39" s="44" t="str">
        <x:v>TXN-0035</x:v>
      </x:c>
      <x:c r="B39" s="52" t="n">
        <x:v>46241</x:v>
      </x:c>
      <x:c r="C39" s="44" t="str">
        <x:v>OUT</x:v>
      </x:c>
      <x:c r="D39" s="44" t="str">
        <x:v>SKU-011</x:v>
      </x:c>
      <x:c r="E39" s="44" t="str">
        <x:v>น้ำดื่ม</x:v>
      </x:c>
      <x:c r="F39" s="44" t="n">
        <x:v>6</x:v>
      </x:c>
      <x:c r="G39" s="44" t="str">
        <x:v>เบิกใช้</x:v>
      </x:c>
    </x:row>
    <x:row r="40">
      <x:c r="A40" s="44" t="str">
        <x:v>TXN-0036</x:v>
      </x:c>
      <x:c r="B40" s="52" t="n">
        <x:v>46242</x:v>
      </x:c>
      <x:c r="C40" s="44" t="str">
        <x:v>IN</x:v>
      </x:c>
      <x:c r="D40" s="44" t="str">
        <x:v>SKU-012</x:v>
      </x:c>
      <x:c r="E40" s="44" t="str">
        <x:v>กล่องปฐมพยาบาล</x:v>
      </x:c>
      <x:c r="F40" s="44" t="n">
        <x:v>20</x:v>
      </x:c>
      <x:c r="G40" s="44" t="str">
        <x:v>รับเข้า</x:v>
      </x:c>
    </x:row>
    <x:row r="41">
      <x:c r="A41" s="44" t="str">
        <x:v>TXN-0037</x:v>
      </x:c>
      <x:c r="B41" s="52" t="n">
        <x:v>46274</x:v>
      </x:c>
      <x:c r="C41" s="44" t="str">
        <x:v>OUT</x:v>
      </x:c>
      <x:c r="D41" s="44" t="str">
        <x:v>SKU-001</x:v>
      </x:c>
      <x:c r="E41" s="44" t="str">
        <x:v>กระดาษ A4</x:v>
      </x:c>
      <x:c r="F41" s="44" t="n">
        <x:v>8</x:v>
      </x:c>
      <x:c r="G41" s="44" t="str">
        <x:v>เบิกใช้</x:v>
      </x:c>
    </x:row>
    <x:row r="42">
      <x:c r="A42" s="44" t="str">
        <x:v>TXN-0038</x:v>
      </x:c>
      <x:c r="B42" s="52" t="n">
        <x:v>46275</x:v>
      </x:c>
      <x:c r="C42" s="44" t="str">
        <x:v>OUT</x:v>
      </x:c>
      <x:c r="D42" s="44" t="str">
        <x:v>SKU-002</x:v>
      </x:c>
      <x:c r="E42" s="44" t="str">
        <x:v>ปากกาน้ำเงิน</x:v>
      </x:c>
      <x:c r="F42" s="44" t="n">
        <x:v>9</x:v>
      </x:c>
      <x:c r="G42" s="44" t="str">
        <x:v>เบิกใช้</x:v>
      </x:c>
    </x:row>
    <x:row r="43">
      <x:c r="A43" s="44" t="str">
        <x:v>TXN-0039</x:v>
      </x:c>
      <x:c r="B43" s="52" t="n">
        <x:v>46276</x:v>
      </x:c>
      <x:c r="C43" s="44" t="str">
        <x:v>OUT</x:v>
      </x:c>
      <x:c r="D43" s="44" t="str">
        <x:v>SKU-003</x:v>
      </x:c>
      <x:c r="E43" s="44" t="str">
        <x:v>แฟ้มเอกสาร</x:v>
      </x:c>
      <x:c r="F43" s="44" t="n">
        <x:v>10</x:v>
      </x:c>
      <x:c r="G43" s="44" t="str">
        <x:v>เบิกใช้</x:v>
      </x:c>
    </x:row>
    <x:row r="44">
      <x:c r="A44" s="44" t="str">
        <x:v>TXN-0040</x:v>
      </x:c>
      <x:c r="B44" s="52" t="n">
        <x:v>46277</x:v>
      </x:c>
      <x:c r="C44" s="44" t="str">
        <x:v>OUT</x:v>
      </x:c>
      <x:c r="D44" s="44" t="str">
        <x:v>SKU-004</x:v>
      </x:c>
      <x:c r="E44" s="44" t="str">
        <x:v>หมึกพิมพ์ดำ</x:v>
      </x:c>
      <x:c r="F44" s="44" t="n">
        <x:v>11</x:v>
      </x:c>
      <x:c r="G44" s="44" t="str">
        <x:v>เบิกใช้</x:v>
      </x:c>
    </x:row>
    <x:row r="45">
      <x:c r="A45" s="44" t="str">
        <x:v>TXN-0041</x:v>
      </x:c>
      <x:c r="B45" s="52" t="n">
        <x:v>46278</x:v>
      </x:c>
      <x:c r="C45" s="44" t="str">
        <x:v>IN</x:v>
      </x:c>
      <x:c r="D45" s="44" t="str">
        <x:v>SKU-005</x:v>
      </x:c>
      <x:c r="E45" s="44" t="str">
        <x:v>เมาส์ไร้สาย</x:v>
      </x:c>
      <x:c r="F45" s="44" t="n">
        <x:v>16</x:v>
      </x:c>
      <x:c r="G45" s="44" t="str">
        <x:v>รับเข้า</x:v>
      </x:c>
    </x:row>
    <x:row r="46">
      <x:c r="A46" s="44" t="str">
        <x:v>TXN-0042</x:v>
      </x:c>
      <x:c r="B46" s="52" t="n">
        <x:v>46279</x:v>
      </x:c>
      <x:c r="C46" s="44" t="str">
        <x:v>OUT</x:v>
      </x:c>
      <x:c r="D46" s="44" t="str">
        <x:v>SKU-006</x:v>
      </x:c>
      <x:c r="E46" s="44" t="str">
        <x:v>คีย์บอร์ด</x:v>
      </x:c>
      <x:c r="F46" s="44" t="n">
        <x:v>5</x:v>
      </x:c>
      <x:c r="G46" s="44" t="str">
        <x:v>เบิกใช้</x:v>
      </x:c>
    </x:row>
    <x:row r="47">
      <x:c r="A47" s="44" t="str">
        <x:v>TXN-0043</x:v>
      </x:c>
      <x:c r="B47" s="52" t="n">
        <x:v>46280</x:v>
      </x:c>
      <x:c r="C47" s="44" t="str">
        <x:v>IN</x:v>
      </x:c>
      <x:c r="D47" s="44" t="str">
        <x:v>SKU-007</x:v>
      </x:c>
      <x:c r="E47" s="44" t="str">
        <x:v>สาย HDMI</x:v>
      </x:c>
      <x:c r="F47" s="44" t="n">
        <x:v>18</x:v>
      </x:c>
      <x:c r="G47" s="44" t="str">
        <x:v>รับเข้า</x:v>
      </x:c>
    </x:row>
    <x:row r="48">
      <x:c r="A48" s="44" t="str">
        <x:v>TXN-0044</x:v>
      </x:c>
      <x:c r="B48" s="52" t="n">
        <x:v>46281</x:v>
      </x:c>
      <x:c r="C48" s="44" t="str">
        <x:v>OUT</x:v>
      </x:c>
      <x:c r="D48" s="44" t="str">
        <x:v>SKU-008</x:v>
      </x:c>
      <x:c r="E48" s="44" t="str">
        <x:v>ป้ายชื่อ</x:v>
      </x:c>
      <x:c r="F48" s="44" t="n">
        <x:v>7</x:v>
      </x:c>
      <x:c r="G48" s="44" t="str">
        <x:v>เบิกใช้</x:v>
      </x:c>
    </x:row>
    <x:row r="49">
      <x:c r="A49" s="44" t="str">
        <x:v>TXN-0045</x:v>
      </x:c>
      <x:c r="B49" s="52" t="n">
        <x:v>46282</x:v>
      </x:c>
      <x:c r="C49" s="44" t="str">
        <x:v>OUT</x:v>
      </x:c>
      <x:c r="D49" s="44" t="str">
        <x:v>SKU-009</x:v>
      </x:c>
      <x:c r="E49" s="44" t="str">
        <x:v>สมุดโน้ต</x:v>
      </x:c>
      <x:c r="F49" s="44" t="n">
        <x:v>8</x:v>
      </x:c>
      <x:c r="G49" s="44" t="str">
        <x:v>เบิกใช้</x:v>
      </x:c>
    </x:row>
    <x:row r="50">
      <x:c r="A50" s="44" t="str">
        <x:v>TXN-0046</x:v>
      </x:c>
      <x:c r="B50" s="52" t="n">
        <x:v>46283</x:v>
      </x:c>
      <x:c r="C50" s="44" t="str">
        <x:v>IN</x:v>
      </x:c>
      <x:c r="D50" s="44" t="str">
        <x:v>SKU-010</x:v>
      </x:c>
      <x:c r="E50" s="44" t="str">
        <x:v>กระเป๋าผ้า</x:v>
      </x:c>
      <x:c r="F50" s="44" t="n">
        <x:v>12</x:v>
      </x:c>
      <x:c r="G50" s="44" t="str">
        <x:v>รับเข้า</x:v>
      </x:c>
    </x:row>
    <x:row r="51">
      <x:c r="A51" s="44" t="str">
        <x:v>TXN-0047</x:v>
      </x:c>
      <x:c r="B51" s="52" t="n">
        <x:v>46284</x:v>
      </x:c>
      <x:c r="C51" s="44" t="str">
        <x:v>OUT</x:v>
      </x:c>
      <x:c r="D51" s="44" t="str">
        <x:v>SKU-011</x:v>
      </x:c>
      <x:c r="E51" s="44" t="str">
        <x:v>น้ำดื่ม</x:v>
      </x:c>
      <x:c r="F51" s="44" t="n">
        <x:v>10</x:v>
      </x:c>
      <x:c r="G51" s="44" t="str">
        <x:v>เบิกใช้</x:v>
      </x:c>
    </x:row>
    <x:row r="52">
      <x:c r="A52" s="44" t="str">
        <x:v>TXN-0048</x:v>
      </x:c>
      <x:c r="B52" s="52" t="n">
        <x:v>46285</x:v>
      </x:c>
      <x:c r="C52" s="44" t="str">
        <x:v>OUT</x:v>
      </x:c>
      <x:c r="D52" s="44" t="str">
        <x:v>SKU-012</x:v>
      </x:c>
      <x:c r="E52" s="44" t="str">
        <x:v>กล่องปฐมพยาบาล</x:v>
      </x:c>
      <x:c r="F52" s="44" t="n">
        <x:v>11</x:v>
      </x:c>
      <x:c r="G52" s="44" t="str">
        <x:v>เบิกใช้</x:v>
      </x:c>
    </x:row>
    <x:row r="53">
      <x:c r="A53" s="44" t="str">
        <x:v>TXN-0049</x:v>
      </x:c>
      <x:c r="B53" s="52" t="n">
        <x:v>46286</x:v>
      </x:c>
      <x:c r="C53" s="44" t="str">
        <x:v>OUT</x:v>
      </x:c>
      <x:c r="D53" s="44" t="str">
        <x:v>SKU-001</x:v>
      </x:c>
      <x:c r="E53" s="44" t="str">
        <x:v>กระดาษ A4</x:v>
      </x:c>
      <x:c r="F53" s="44" t="n">
        <x:v>4</x:v>
      </x:c>
      <x:c r="G53" s="44" t="str">
        <x:v>เบิกใช้</x:v>
      </x:c>
    </x:row>
    <x:row r="54">
      <x:c r="A54" s="44" t="str">
        <x:v>TXN-0050</x:v>
      </x:c>
      <x:c r="B54" s="52" t="n">
        <x:v>46287</x:v>
      </x:c>
      <x:c r="C54" s="44" t="str">
        <x:v>IN</x:v>
      </x:c>
      <x:c r="D54" s="44" t="str">
        <x:v>SKU-002</x:v>
      </x:c>
      <x:c r="E54" s="44" t="str">
        <x:v>ปากกาน้ำเงิน</x:v>
      </x:c>
      <x:c r="F54" s="44" t="n">
        <x:v>16</x:v>
      </x:c>
      <x:c r="G54" s="44" t="str">
        <x:v>รับเข้า</x:v>
      </x:c>
    </x:row>
    <x:row r="55">
      <x:c r="A55" s="44" t="str">
        <x:v>TXN-0051</x:v>
      </x:c>
      <x:c r="B55" s="52" t="n">
        <x:v>46288</x:v>
      </x:c>
      <x:c r="C55" s="44" t="str">
        <x:v>IN</x:v>
      </x:c>
      <x:c r="D55" s="44" t="str">
        <x:v>SKU-003</x:v>
      </x:c>
      <x:c r="E55" s="44" t="str">
        <x:v>แฟ้มเอกสาร</x:v>
      </x:c>
      <x:c r="F55" s="44" t="n">
        <x:v>17</x:v>
      </x:c>
      <x:c r="G55" s="44" t="str">
        <x:v>รับเข้า</x:v>
      </x:c>
    </x:row>
    <x:row r="56">
      <x:c r="A56" s="44" t="str">
        <x:v>TXN-0052</x:v>
      </x:c>
      <x:c r="B56" s="52" t="n">
        <x:v>46289</x:v>
      </x:c>
      <x:c r="C56" s="44" t="str">
        <x:v>OUT</x:v>
      </x:c>
      <x:c r="D56" s="44" t="str">
        <x:v>SKU-004</x:v>
      </x:c>
      <x:c r="E56" s="44" t="str">
        <x:v>หมึกพิมพ์ดำ</x:v>
      </x:c>
      <x:c r="F56" s="44" t="n">
        <x:v>7</x:v>
      </x:c>
      <x:c r="G56" s="44" t="str">
        <x:v>เบิกใช้</x:v>
      </x:c>
    </x:row>
    <x:row r="57">
      <x:c r="A57" s="44" t="str">
        <x:v>TXN-0053</x:v>
      </x:c>
      <x:c r="B57" s="52" t="n">
        <x:v>46290</x:v>
      </x:c>
      <x:c r="C57" s="44" t="str">
        <x:v>OUT</x:v>
      </x:c>
      <x:c r="D57" s="44" t="str">
        <x:v>SKU-005</x:v>
      </x:c>
      <x:c r="E57" s="44" t="str">
        <x:v>เมาส์ไร้สาย</x:v>
      </x:c>
      <x:c r="F57" s="44" t="n">
        <x:v>8</x:v>
      </x:c>
      <x:c r="G57" s="44" t="str">
        <x:v>เบิกใช้</x:v>
      </x:c>
    </x:row>
    <x:row r="58">
      <x:c r="A58" s="44" t="str">
        <x:v>TXN-0054</x:v>
      </x:c>
      <x:c r="B58" s="52" t="n">
        <x:v>46291</x:v>
      </x:c>
      <x:c r="C58" s="44" t="str">
        <x:v>OUT</x:v>
      </x:c>
      <x:c r="D58" s="44" t="str">
        <x:v>SKU-006</x:v>
      </x:c>
      <x:c r="E58" s="44" t="str">
        <x:v>คีย์บอร์ด</x:v>
      </x:c>
      <x:c r="F58" s="44" t="n">
        <x:v>9</x:v>
      </x:c>
      <x:c r="G58" s="44" t="str">
        <x:v>เบิกใช้</x:v>
      </x:c>
    </x:row>
    <x:row r="59">
      <x:c r="A59" s="44" t="str">
        <x:v>TXN-0055</x:v>
      </x:c>
      <x:c r="B59" s="52" t="n">
        <x:v>46292</x:v>
      </x:c>
      <x:c r="C59" s="44" t="str">
        <x:v>OUT</x:v>
      </x:c>
      <x:c r="D59" s="44" t="str">
        <x:v>SKU-007</x:v>
      </x:c>
      <x:c r="E59" s="44" t="str">
        <x:v>สาย HDMI</x:v>
      </x:c>
      <x:c r="F59" s="44" t="n">
        <x:v>10</x:v>
      </x:c>
      <x:c r="G59" s="44" t="str">
        <x:v>เบิกใช้</x:v>
      </x:c>
    </x:row>
    <x:row r="60">
      <x:c r="A60" s="44" t="str">
        <x:v>TXN-0056</x:v>
      </x:c>
      <x:c r="B60" s="52" t="n">
        <x:v>46293</x:v>
      </x:c>
      <x:c r="C60" s="44" t="str">
        <x:v>IN</x:v>
      </x:c>
      <x:c r="D60" s="44" t="str">
        <x:v>SKU-008</x:v>
      </x:c>
      <x:c r="E60" s="44" t="str">
        <x:v>ป้ายชื่อ</x:v>
      </x:c>
      <x:c r="F60" s="44" t="n">
        <x:v>13</x:v>
      </x:c>
      <x:c r="G60" s="44" t="str">
        <x:v>รับเข้า</x:v>
      </x:c>
    </x:row>
    <x:row r="61">
      <x:c r="A61" s="44" t="str">
        <x:v>TXN-0057</x:v>
      </x:c>
      <x:c r="B61" s="52" t="n">
        <x:v>46266</x:v>
      </x:c>
      <x:c r="C61" s="44" t="str">
        <x:v>IN</x:v>
      </x:c>
      <x:c r="D61" s="44" t="str">
        <x:v>SKU-009</x:v>
      </x:c>
      <x:c r="E61" s="44" t="str">
        <x:v>สมุดโน้ต</x:v>
      </x:c>
      <x:c r="F61" s="44" t="n">
        <x:v>14</x:v>
      </x:c>
      <x:c r="G61" s="44" t="str">
        <x:v>รับเข้า</x:v>
      </x:c>
    </x:row>
    <x:row r="62">
      <x:c r="A62" s="44" t="str">
        <x:v>TXN-0058</x:v>
      </x:c>
      <x:c r="B62" s="52" t="n">
        <x:v>46267</x:v>
      </x:c>
      <x:c r="C62" s="44" t="str">
        <x:v>OUT</x:v>
      </x:c>
      <x:c r="D62" s="44" t="str">
        <x:v>SKU-010</x:v>
      </x:c>
      <x:c r="E62" s="44" t="str">
        <x:v>กระเป๋าผ้า</x:v>
      </x:c>
      <x:c r="F62" s="44" t="n">
        <x:v>5</x:v>
      </x:c>
      <x:c r="G62" s="44" t="str">
        <x:v>เบิกใช้</x:v>
      </x:c>
    </x:row>
    <x:row r="63">
      <x:c r="A63" s="44" t="str">
        <x:v>TXN-0059</x:v>
      </x:c>
      <x:c r="B63" s="52" t="n">
        <x:v>46268</x:v>
      </x:c>
      <x:c r="C63" s="44" t="str">
        <x:v>OUT</x:v>
      </x:c>
      <x:c r="D63" s="44" t="str">
        <x:v>SKU-011</x:v>
      </x:c>
      <x:c r="E63" s="44" t="str">
        <x:v>น้ำดื่ม</x:v>
      </x:c>
      <x:c r="F63" s="44" t="n">
        <x:v>6</x:v>
      </x:c>
      <x:c r="G63" s="44" t="str">
        <x:v>เบิกใช้</x:v>
      </x:c>
    </x:row>
    <x:row r="64">
      <x:c r="A64" s="44" t="str">
        <x:v>TXN-0060</x:v>
      </x:c>
      <x:c r="B64" s="52" t="n">
        <x:v>46269</x:v>
      </x:c>
      <x:c r="C64" s="44" t="str">
        <x:v>OUT</x:v>
      </x:c>
      <x:c r="D64" s="44" t="str">
        <x:v>SKU-012</x:v>
      </x:c>
      <x:c r="E64" s="44" t="str">
        <x:v>กล่องปฐมพยาบาล</x:v>
      </x:c>
      <x:c r="F64" s="44" t="n">
        <x:v>7</x:v>
      </x:c>
      <x:c r="G64" s="44" t="str">
        <x:v>เบิกใช้</x:v>
      </x:c>
    </x:row>
    <x:row r="65">
      <x:c r="A65" s="44" t="str">
        <x:v>TXN-0061</x:v>
      </x:c>
      <x:c r="B65" s="52" t="n">
        <x:v>46270</x:v>
      </x:c>
      <x:c r="C65" s="44" t="str">
        <x:v>IN</x:v>
      </x:c>
      <x:c r="D65" s="44" t="str">
        <x:v>SKU-001</x:v>
      </x:c>
      <x:c r="E65" s="44" t="str">
        <x:v>กระดาษ A4</x:v>
      </x:c>
      <x:c r="F65" s="44" t="n">
        <x:v>18</x:v>
      </x:c>
      <x:c r="G65" s="44" t="str">
        <x:v>รับเข้า</x:v>
      </x:c>
    </x:row>
    <x:row r="66">
      <x:c r="A66" s="44" t="str">
        <x:v>TXN-0062</x:v>
      </x:c>
      <x:c r="B66" s="52" t="n">
        <x:v>46271</x:v>
      </x:c>
      <x:c r="C66" s="44" t="str">
        <x:v>OUT</x:v>
      </x:c>
      <x:c r="D66" s="44" t="str">
        <x:v>SKU-002</x:v>
      </x:c>
      <x:c r="E66" s="44" t="str">
        <x:v>ปากกาน้ำเงิน</x:v>
      </x:c>
      <x:c r="F66" s="44" t="n">
        <x:v>9</x:v>
      </x:c>
      <x:c r="G66" s="44" t="str">
        <x:v>เบิกใช้</x:v>
      </x:c>
    </x:row>
    <x:row r="67">
      <x:c r="A67" s="44" t="str">
        <x:v>TXN-0063</x:v>
      </x:c>
      <x:c r="B67" s="52" t="n">
        <x:v>46272</x:v>
      </x:c>
      <x:c r="C67" s="44" t="str">
        <x:v>OUT</x:v>
      </x:c>
      <x:c r="D67" s="44" t="str">
        <x:v>SKU-003</x:v>
      </x:c>
      <x:c r="E67" s="44" t="str">
        <x:v>แฟ้มเอกสาร</x:v>
      </x:c>
      <x:c r="F67" s="44" t="n">
        <x:v>10</x:v>
      </x:c>
      <x:c r="G67" s="44" t="str">
        <x:v>เบิกใช้</x:v>
      </x:c>
    </x:row>
    <x:row r="68">
      <x:c r="A68" s="44" t="str">
        <x:v>TXN-0064</x:v>
      </x:c>
      <x:c r="B68" s="52" t="n">
        <x:v>46273</x:v>
      </x:c>
      <x:c r="C68" s="44" t="str">
        <x:v>IN</x:v>
      </x:c>
      <x:c r="D68" s="44" t="str">
        <x:v>SKU-004</x:v>
      </x:c>
      <x:c r="E68" s="44" t="str">
        <x:v>หมึกพิมพ์ดำ</x:v>
      </x:c>
      <x:c r="F68" s="44" t="n">
        <x:v>12</x:v>
      </x:c>
      <x:c r="G68" s="44" t="str">
        <x:v>รับเข้า</x:v>
      </x:c>
    </x:row>
    <x:row r="69">
      <x:c r="A69" s="44" t="str">
        <x:v>TXN-0065</x:v>
      </x:c>
      <x:c r="B69" s="52" t="n">
        <x:v>46274</x:v>
      </x:c>
      <x:c r="C69" s="44" t="str">
        <x:v>OUT</x:v>
      </x:c>
      <x:c r="D69" s="44" t="str">
        <x:v>SKU-005</x:v>
      </x:c>
      <x:c r="E69" s="44" t="str">
        <x:v>เมาส์ไร้สาย</x:v>
      </x:c>
      <x:c r="F69" s="44" t="n">
        <x:v>4</x:v>
      </x:c>
      <x:c r="G69" s="44" t="str">
        <x:v>เบิกใช้</x:v>
      </x:c>
    </x:row>
    <x:row r="70">
      <x:c r="A70" s="44" t="str">
        <x:v>TXN-0066</x:v>
      </x:c>
      <x:c r="B70" s="52" t="n">
        <x:v>46275</x:v>
      </x:c>
      <x:c r="C70" s="44" t="str">
        <x:v>IN</x:v>
      </x:c>
      <x:c r="D70" s="44" t="str">
        <x:v>SKU-006</x:v>
      </x:c>
      <x:c r="E70" s="44" t="str">
        <x:v>คีย์บอร์ด</x:v>
      </x:c>
      <x:c r="F70" s="44" t="n">
        <x:v>14</x:v>
      </x:c>
      <x:c r="G70" s="44" t="str">
        <x:v>รับเข้า</x:v>
      </x:c>
    </x:row>
    <x:row r="71">
      <x:c r="A71" s="44" t="str">
        <x:v>TXN-0067</x:v>
      </x:c>
      <x:c r="B71" s="52" t="n">
        <x:v>46276</x:v>
      </x:c>
      <x:c r="C71" s="44" t="str">
        <x:v>OUT</x:v>
      </x:c>
      <x:c r="D71" s="44" t="str">
        <x:v>SKU-007</x:v>
      </x:c>
      <x:c r="E71" s="44" t="str">
        <x:v>สาย HDMI</x:v>
      </x:c>
      <x:c r="F71" s="44" t="n">
        <x:v>6</x:v>
      </x:c>
      <x:c r="G71" s="44" t="str">
        <x:v>เบิกใช้</x:v>
      </x:c>
    </x:row>
    <x:row r="72">
      <x:c r="A72" s="44" t="str">
        <x:v>TXN-0068</x:v>
      </x:c>
      <x:c r="B72" s="52" t="n">
        <x:v>46277</x:v>
      </x:c>
      <x:c r="C72" s="44" t="str">
        <x:v>OUT</x:v>
      </x:c>
      <x:c r="D72" s="44" t="str">
        <x:v>SKU-008</x:v>
      </x:c>
      <x:c r="E72" s="44" t="str">
        <x:v>ป้ายชื่อ</x:v>
      </x:c>
      <x:c r="F72" s="44" t="n">
        <x:v>7</x:v>
      </x:c>
      <x:c r="G72" s="44" t="str">
        <x:v>เบิกใช้</x:v>
      </x:c>
    </x:row>
    <x:row r="73">
      <x:c r="A73" s="44" t="str">
        <x:v>TXN-0069</x:v>
      </x:c>
      <x:c r="B73" s="52" t="n">
        <x:v>46278</x:v>
      </x:c>
      <x:c r="C73" s="44" t="str">
        <x:v>OUT</x:v>
      </x:c>
      <x:c r="D73" s="44" t="str">
        <x:v>SKU-009</x:v>
      </x:c>
      <x:c r="E73" s="44" t="str">
        <x:v>สมุดโน้ต</x:v>
      </x:c>
      <x:c r="F73" s="44" t="n">
        <x:v>8</x:v>
      </x:c>
      <x:c r="G73" s="44" t="str">
        <x:v>เบิกใช้</x:v>
      </x:c>
    </x:row>
    <x:row r="74">
      <x:c r="A74" s="44" t="str">
        <x:v>TXN-0070</x:v>
      </x:c>
      <x:c r="B74" s="52" t="n">
        <x:v>46279</x:v>
      </x:c>
      <x:c r="C74" s="44" t="str">
        <x:v>OUT</x:v>
      </x:c>
      <x:c r="D74" s="44" t="str">
        <x:v>SKU-010</x:v>
      </x:c>
      <x:c r="E74" s="44" t="str">
        <x:v>กระเป๋าผ้า</x:v>
      </x:c>
      <x:c r="F74" s="44" t="n">
        <x:v>9</x:v>
      </x:c>
      <x:c r="G74" s="44" t="str">
        <x:v>เบิกใช้</x:v>
      </x:c>
    </x:row>
    <x:row r="75">
      <x:c r="A75" s="44" t="str">
        <x:v>TXN-0071</x:v>
      </x:c>
      <x:c r="B75" s="52" t="n">
        <x:v>46280</x:v>
      </x:c>
      <x:c r="C75" s="44" t="str">
        <x:v>IN</x:v>
      </x:c>
      <x:c r="D75" s="44" t="str">
        <x:v>SKU-011</x:v>
      </x:c>
      <x:c r="E75" s="44" t="str">
        <x:v>น้ำดื่ม</x:v>
      </x:c>
      <x:c r="F75" s="44" t="n">
        <x:v>19</x:v>
      </x:c>
      <x:c r="G75" s="44" t="str">
        <x:v>รับเข้า</x:v>
      </x:c>
    </x:row>
    <x:row r="76">
      <x:c r="A76" s="44" t="str">
        <x:v>TXN-0072</x:v>
      </x:c>
      <x:c r="B76" s="52" t="n">
        <x:v>46281</x:v>
      </x:c>
      <x:c r="C76" s="44" t="str">
        <x:v>OUT</x:v>
      </x:c>
      <x:c r="D76" s="44" t="str">
        <x:v>SKU-012</x:v>
      </x:c>
      <x:c r="E76" s="44" t="str">
        <x:v>กล่องปฐมพยาบาล</x:v>
      </x:c>
      <x:c r="F76" s="44" t="n">
        <x:v>11</x:v>
      </x:c>
      <x:c r="G76" s="44" t="str">
        <x:v>เบิกใช้</x:v>
      </x:c>
    </x:row>
    <x:row r="77">
      <x:c r="A77" s="1"/>
      <x:c r="B77" s="1"/>
      <x:c r="C77" s="1"/>
      <x:c r="D77" s="1"/>
      <x:c r="E77" s="1"/>
      <x:c r="F77" s="1"/>
      <x:c r="G77" s="1"/>
    </x:row>
    <x:row r="78">
      <x:c r="A78" s="1"/>
      <x:c r="B78" s="1"/>
      <x:c r="C78" s="1"/>
      <x:c r="D78" s="1"/>
      <x:c r="E78" s="1"/>
      <x:c r="F78" s="1"/>
      <x:c r="G78" s="1"/>
    </x:row>
    <x:row r="79">
      <x:c r="A79" s="1"/>
      <x:c r="B79" s="1"/>
      <x:c r="C79" s="1"/>
      <x:c r="D79" s="1"/>
      <x:c r="E79" s="1"/>
      <x:c r="F79" s="1"/>
      <x:c r="G79" s="1"/>
    </x:row>
    <x:row r="80">
      <x:c r="A80" s="1"/>
      <x:c r="B80" s="1"/>
      <x:c r="C80" s="1"/>
      <x:c r="D80" s="1"/>
      <x:c r="E80" s="1"/>
      <x:c r="F80" s="1"/>
      <x:c r="G80" s="1"/>
    </x:row>
  </x:sheetData>
  <x:mergeCells>
    <x:mergeCell ref="A1:G1"/>
    <x:mergeCell ref="A2:G2"/>
  </x:mergeCells>
  <x:dataValidations count="1">
    <x:dataValidation type="list" sqref="C5:C76">
      <x:formula1>"IN,OUT"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6" hidden="0" customWidth="1"/>
    <x:col min="4" max="4" width="20" hidden="0" customWidth="1"/>
    <x:col min="5" max="5" width="16" hidden="0" customWidth="1"/>
    <x:col min="6" max="6" width="20" hidden="0" customWidth="1"/>
  </x:cols>
  <x:sheetData>
    <x:row r="1" ht="32" customHeight="1">
      <x:c r="A1" s="4" t="str">
        <x:v>Summary — สรุปตามหมวด</x:v>
      </x:c>
      <x:c r="B1" s="4"/>
      <x:c r="C1" s="4"/>
      <x:c r="D1" s="4"/>
      <x:c r="E1" s="4"/>
      <x:c r="F1" s="4"/>
    </x:row>
    <x:row r="2" ht="30" customHeight="1">
      <x:c r="A2" s="8" t="str">
        <x:v>Every result references the Products sheet</x:v>
      </x:c>
      <x:c r="B2" s="8"/>
      <x:c r="C2" s="8"/>
      <x:c r="D2" s="8"/>
      <x:c r="E2" s="8"/>
      <x:c r="F2" s="8"/>
    </x:row>
    <x:row r="3">
      <x:c r="A3" s="1"/>
      <x:c r="B3" s="1"/>
      <x:c r="C3" s="1"/>
      <x:c r="D3" s="1"/>
      <x:c r="E3" s="1"/>
      <x:c r="F3" s="1"/>
    </x:row>
    <x:row r="4" ht="24" customHeight="1">
      <x:c r="A4" s="35" t="str">
        <x:v>หมวด</x:v>
      </x:c>
      <x:c r="B4" s="35" t="str">
        <x:v>จำนวน SKU</x:v>
      </x:c>
      <x:c r="C4" s="35" t="str">
        <x:v>ยอดคงเหลือ</x:v>
      </x:c>
      <x:c r="D4" s="35" t="str">
        <x:v>มูลค่าสต็อก</x:v>
      </x:c>
      <x:c r="E4" s="35" t="str">
        <x:v>ต้องสั่งซื้อ</x:v>
      </x:c>
      <x:c r="F4" s="35" t="str">
        <x:v>มูลค่าเฉลี่ย/SKU</x:v>
      </x:c>
    </x:row>
    <x:row r="5">
      <x:c r="A5" s="38" t="str">
        <x:v>สำนักงาน</x:v>
      </x:c>
      <x:c r="B5" s="60" t="n">
        <x:f>COUNTIF(Products!$C$5:$C$16,A5)</x:f>
        <x:v>3</x:v>
      </x:c>
      <x:c r="C5" s="60" t="n">
        <x:f>SUMIF(Products!$C$5:$C$16,A5,Products!$I$5:$I$16)</x:f>
        <x:v>421</x:v>
      </x:c>
      <x:c r="D5" s="64" t="n">
        <x:f>SUMIF(Products!$C$5:$C$16,A5,Products!$J$5:$J$16)</x:f>
        <x:v>23268</x:v>
      </x:c>
      <x:c r="E5" s="60" t="n">
        <x:f>COUNTIFS(Products!$C$5:$C$16,A5,Products!$K$5:$K$16,"สั่งซื้อ")</x:f>
        <x:v>0</x:v>
      </x:c>
      <x:c r="F5" s="66" t="n">
        <x:f>D5/B5</x:f>
        <x:v>7756</x:v>
      </x:c>
    </x:row>
    <x:row r="6">
      <x:c r="A6" s="39" t="str">
        <x:v>ไอที</x:v>
      </x:c>
      <x:c r="B6" s="62" t="n">
        <x:f>COUNTIF(Products!$C$5:$C$16,A6)</x:f>
        <x:v>4</x:v>
      </x:c>
      <x:c r="C6" s="62" t="n">
        <x:f>SUMIF(Products!$C$5:$C$16,A6,Products!$I$5:$I$16)</x:f>
        <x:v>137</x:v>
      </x:c>
      <x:c r="D6" s="65" t="n">
        <x:f>SUMIF(Products!$C$5:$C$16,A6,Products!$J$5:$J$16)</x:f>
        <x:v>74290</x:v>
      </x:c>
      <x:c r="E6" s="62" t="n">
        <x:f>COUNTIFS(Products!$C$5:$C$16,A6,Products!$K$5:$K$16,"สั่งซื้อ")</x:f>
        <x:v>0</x:v>
      </x:c>
      <x:c r="F6" s="67" t="n">
        <x:f>D6/B6</x:f>
        <x:v>18572.5</x:v>
      </x:c>
    </x:row>
    <x:row r="7">
      <x:c r="A7" s="39" t="str">
        <x:v>อบรม</x:v>
      </x:c>
      <x:c r="B7" s="62" t="n">
        <x:f>COUNTIF(Products!$C$5:$C$16,A7)</x:f>
        <x:v>3</x:v>
      </x:c>
      <x:c r="C7" s="62" t="n">
        <x:f>SUMIF(Products!$C$5:$C$16,A7,Products!$I$5:$I$16)</x:f>
        <x:v>597</x:v>
      </x:c>
      <x:c r="D7" s="65" t="n">
        <x:f>SUMIF(Products!$C$5:$C$16,A7,Products!$J$5:$J$16)</x:f>
        <x:v>22615</x:v>
      </x:c>
      <x:c r="E7" s="62" t="n">
        <x:f>COUNTIFS(Products!$C$5:$C$16,A7,Products!$K$5:$K$16,"สั่งซื้อ")</x:f>
        <x:v>0</x:v>
      </x:c>
      <x:c r="F7" s="67" t="n">
        <x:f>D7/B7</x:f>
        <x:v>7538.333333333333</x:v>
      </x:c>
    </x:row>
    <x:row r="8">
      <x:c r="A8" s="39" t="str">
        <x:v>สวัสดิการ</x:v>
      </x:c>
      <x:c r="B8" s="62" t="n">
        <x:f>COUNTIF(Products!$C$5:$C$16,A8)</x:f>
        <x:v>2</x:v>
      </x:c>
      <x:c r="C8" s="62" t="n">
        <x:f>SUMIF(Products!$C$5:$C$16,A8,Products!$I$5:$I$16)</x:f>
        <x:v>249</x:v>
      </x:c>
      <x:c r="D8" s="65" t="n">
        <x:f>SUMIF(Products!$C$5:$C$16,A8,Products!$J$5:$J$16)</x:f>
        <x:v>8940</x:v>
      </x:c>
      <x:c r="E8" s="62" t="n">
        <x:f>COUNTIFS(Products!$C$5:$C$16,A8,Products!$K$5:$K$16,"สั่งซื้อ")</x:f>
        <x:v>1</x:v>
      </x:c>
      <x:c r="F8" s="67" t="n">
        <x:f>D8/B8</x:f>
        <x:v>4470</x:v>
      </x:c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/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2" customHeight="1">
      <x:c r="A1" s="4" t="str">
        <x:v>Warehouse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8" t="str">
        <x:v>Bonus showcase — formula-backed and auditable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1" t="str">
        <x:v>ภาพรวมคลังสินค้า | Stock overview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95" t="str">
        <x:v>จำนวน SKU</x:v>
      </x:c>
      <x:c r="B6" s="96"/>
      <x:c r="C6" s="97"/>
      <x:c r="D6" s="95" t="str">
        <x:v>ยอดคงเหลือ</x:v>
      </x:c>
      <x:c r="E6" s="96"/>
      <x:c r="F6" s="97"/>
      <x:c r="G6" s="95" t="str">
        <x:v>มูลค่าสต็อก</x:v>
      </x:c>
      <x:c r="H6" s="96"/>
      <x:c r="I6" s="97"/>
      <x:c r="J6" s="95" t="str">
        <x:v>ต้องสั่งซื้อ</x:v>
      </x:c>
      <x:c r="K6" s="96"/>
      <x:c r="L6" s="97"/>
    </x:row>
    <x:row r="7">
      <x:c r="A7" s="98" t="n">
        <x:f>SUM(Summary!B5:B8)</x:f>
        <x:v>12</x:v>
      </x:c>
      <x:c r="B7" s="99"/>
      <x:c r="C7" s="100"/>
      <x:c r="D7" s="98" t="n">
        <x:f>SUM(Summary!C5:C8)</x:f>
        <x:v>1404</x:v>
      </x:c>
      <x:c r="E7" s="99"/>
      <x:c r="F7" s="100"/>
      <x:c r="G7" s="104" t="n">
        <x:f>SUM(Summary!D5:D8)</x:f>
        <x:v>129113</x:v>
      </x:c>
      <x:c r="H7" s="105"/>
      <x:c r="I7" s="106"/>
      <x:c r="J7" s="98" t="n">
        <x:f>SUM(Summary!E5:E8)</x:f>
        <x:v>1</x:v>
      </x:c>
      <x:c r="K7" s="99"/>
      <x:c r="L7" s="100"/>
    </x:row>
    <x:row r="8">
      <x:c r="A8" s="101"/>
      <x:c r="B8" s="102"/>
      <x:c r="C8" s="103"/>
      <x:c r="D8" s="101"/>
      <x:c r="E8" s="102"/>
      <x:c r="F8" s="103"/>
      <x:c r="G8" s="107"/>
      <x:c r="H8" s="108"/>
      <x:c r="I8" s="109"/>
      <x:c r="J8" s="101"/>
      <x:c r="K8" s="102"/>
      <x:c r="L8" s="103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35" t="str">
        <x:f>Summary!A4</x:f>
        <x:v>หมวด</x:v>
      </x:c>
      <x:c r="B11" s="35" t="str">
        <x:f>Summary!B4</x:f>
        <x:v>จำนวน SKU</x:v>
      </x:c>
      <x:c r="C11" s="35" t="str">
        <x:f>Summary!C4</x:f>
        <x:v>ยอดคงเหลือ</x:v>
      </x:c>
      <x:c r="D11" s="35" t="str">
        <x:f>Summary!D4</x:f>
        <x:v>มูลค่าสต็อก</x:v>
      </x:c>
      <x:c r="E11" s="35" t="str">
        <x:f>Summary!E4</x:f>
        <x:v>ต้องสั่งซื้อ</x:v>
      </x:c>
      <x:c r="F11" s="1"/>
      <x:c r="G11" s="1"/>
      <x:c r="H11" s="1"/>
      <x:c r="I11" s="1"/>
      <x:c r="J11" s="1"/>
      <x:c r="K11" s="1"/>
      <x:c r="L11" s="1"/>
    </x:row>
    <x:row r="12">
      <x:c r="A12" s="55" t="str">
        <x:f>Summary!A5</x:f>
        <x:v>สำนักงาน</x:v>
      </x:c>
      <x:c r="B12" s="55" t="n">
        <x:f>Summary!B5</x:f>
        <x:v>3</x:v>
      </x:c>
      <x:c r="C12" s="55" t="n">
        <x:f>Summary!C5</x:f>
        <x:v>421</x:v>
      </x:c>
      <x:c r="D12" s="110" t="n">
        <x:f>Summary!D5</x:f>
        <x:v>23268</x:v>
      </x:c>
      <x:c r="E12" s="55" t="n">
        <x:f>Summary!E5</x:f>
        <x:v>0</x:v>
      </x:c>
      <x:c r="F12" s="1"/>
      <x:c r="G12" s="1"/>
      <x:c r="H12" s="1"/>
      <x:c r="I12" s="1"/>
      <x:c r="J12" s="1"/>
      <x:c r="K12" s="1"/>
      <x:c r="L12" s="1"/>
    </x:row>
    <x:row r="13">
      <x:c r="A13" s="55" t="str">
        <x:f>Summary!A6</x:f>
        <x:v>ไอที</x:v>
      </x:c>
      <x:c r="B13" s="55" t="n">
        <x:f>Summary!B6</x:f>
        <x:v>4</x:v>
      </x:c>
      <x:c r="C13" s="55" t="n">
        <x:f>Summary!C6</x:f>
        <x:v>137</x:v>
      </x:c>
      <x:c r="D13" s="110" t="n">
        <x:f>Summary!D6</x:f>
        <x:v>74290</x:v>
      </x:c>
      <x:c r="E13" s="55" t="n">
        <x:f>Summary!E6</x:f>
        <x:v>0</x:v>
      </x:c>
      <x:c r="F13" s="1"/>
      <x:c r="G13" s="1"/>
      <x:c r="H13" s="1"/>
      <x:c r="I13" s="1"/>
      <x:c r="J13" s="1"/>
      <x:c r="K13" s="1"/>
      <x:c r="L13" s="1"/>
    </x:row>
    <x:row r="14">
      <x:c r="A14" s="55" t="str">
        <x:f>Summary!A7</x:f>
        <x:v>อบรม</x:v>
      </x:c>
      <x:c r="B14" s="55" t="n">
        <x:f>Summary!B7</x:f>
        <x:v>3</x:v>
      </x:c>
      <x:c r="C14" s="55" t="n">
        <x:f>Summary!C7</x:f>
        <x:v>597</x:v>
      </x:c>
      <x:c r="D14" s="110" t="n">
        <x:f>Summary!D7</x:f>
        <x:v>22615</x:v>
      </x:c>
      <x:c r="E14" s="55" t="n">
        <x:f>Summary!E7</x:f>
        <x:v>0</x:v>
      </x:c>
      <x:c r="F14" s="1"/>
      <x:c r="G14" s="1"/>
      <x:c r="H14" s="1"/>
      <x:c r="I14" s="1"/>
      <x:c r="J14" s="1"/>
      <x:c r="K14" s="1"/>
      <x:c r="L14" s="1"/>
    </x:row>
    <x:row r="15">
      <x:c r="A15" s="55" t="str">
        <x:f>Summary!A8</x:f>
        <x:v>สวัสดิการ</x:v>
      </x:c>
      <x:c r="B15" s="55" t="n">
        <x:f>Summary!B8</x:f>
        <x:v>2</x:v>
      </x:c>
      <x:c r="C15" s="55" t="n">
        <x:f>Summary!C8</x:f>
        <x:v>249</x:v>
      </x:c>
      <x:c r="D15" s="110" t="n">
        <x:f>Summary!D8</x:f>
        <x:v>8940</x:v>
      </x:c>
      <x:c r="E15" s="55" t="n">
        <x:f>Summary!E8</x:f>
        <x:v>1</x:v>
      </x:c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</x:sheetData>
  <x:mergeCells>
    <x:mergeCell ref="A1:L1"/>
    <x:mergeCell ref="A2:L2"/>
    <x:mergeCell ref="A4:L4"/>
    <x:mergeCell ref="A6:C6"/>
    <x:mergeCell ref="D6:F6"/>
    <x:mergeCell ref="G6:I6"/>
    <x:mergeCell ref="J6:L6"/>
    <x:mergeCell ref="A7:C8"/>
    <x:mergeCell ref="D7:F8"/>
    <x:mergeCell ref="G7:I8"/>
    <x:mergeCell ref="J7:L8"/>
  </x:mergeCells>
  <x:pageMargins left="0.7" right="0.7" top="0.75" bottom="0.75" header="0.3" footer="0.3"/>
  <x:drawing xmlns:r="http://schemas.openxmlformats.org/officeDocument/2006/relationships" r:id="R329775c3e45447d6"/>
</x:worksheet>
</file>